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2\サーバ共有\2026(R8)_SHIFT\B_公募前準備\03-9_実行_成果報告書\R8継続\"/>
    </mc:Choice>
  </mc:AlternateContent>
  <xr:revisionPtr revIDLastSave="0" documentId="13_ncr:1_{E31E4B42-361E-4607-9DEC-1DF5D1BDD850}" xr6:coauthVersionLast="47" xr6:coauthVersionMax="47" xr10:uidLastSave="{00000000-0000-0000-0000-000000000000}"/>
  <bookViews>
    <workbookView xWindow="-120" yWindow="-120" windowWidth="29040" windowHeight="15720" tabRatio="807" xr2:uid="{0649423F-F653-4405-8098-556DA2A94872}"/>
  </bookViews>
  <sheets>
    <sheet name="成果報告書（まとめ）" sheetId="38" r:id="rId1"/>
    <sheet name="基準年度排出量" sheetId="50" r:id="rId2"/>
    <sheet name="対策個票1" sheetId="37" r:id="rId3"/>
    <sheet name="対策個票2" sheetId="72" r:id="rId4"/>
    <sheet name="対策個票3" sheetId="73" r:id="rId5"/>
    <sheet name="対策個票4" sheetId="74" r:id="rId6"/>
    <sheet name="対策個票5" sheetId="75" r:id="rId7"/>
    <sheet name="対策個票6" sheetId="76" r:id="rId8"/>
    <sheet name="対策個票7" sheetId="77" r:id="rId9"/>
    <sheet name="対策個票8" sheetId="78" r:id="rId10"/>
    <sheet name="対策個票9" sheetId="79" r:id="rId11"/>
    <sheet name="対策個票10" sheetId="80" r:id="rId12"/>
    <sheet name="排出係数" sheetId="24" state="hidden" r:id="rId13"/>
    <sheet name="その他" sheetId="31" state="hidden" r:id="rId14"/>
    <sheet name="data" sheetId="4" state="hidden" r:id="rId15"/>
  </sheets>
  <externalReferences>
    <externalReference r:id="rId16"/>
    <externalReference r:id="rId17"/>
  </externalReferences>
  <definedNames>
    <definedName name="a" localSheetId="2">#REF!</definedName>
    <definedName name="a" localSheetId="11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>#REF!</definedName>
    <definedName name="L2Tech" localSheetId="2">[1]別添1別紙4!$I$3:$J$3</definedName>
    <definedName name="L2Tech" localSheetId="11">[1]別添1別紙4!$I$3:$J$3</definedName>
    <definedName name="L2Tech" localSheetId="3">[1]別添1別紙4!$I$3:$J$3</definedName>
    <definedName name="L2Tech" localSheetId="4">[1]別添1別紙4!$I$3:$J$3</definedName>
    <definedName name="L2Tech" localSheetId="5">[1]別添1別紙4!$I$3:$J$3</definedName>
    <definedName name="L2Tech" localSheetId="6">[1]別添1別紙4!$I$3:$J$3</definedName>
    <definedName name="L2Tech" localSheetId="7">[1]別添1別紙4!$I$3:$J$3</definedName>
    <definedName name="L2Tech" localSheetId="8">[1]別添1別紙4!$I$3:$J$3</definedName>
    <definedName name="L2Tech" localSheetId="9">[1]別添1別紙4!$I$3:$J$3</definedName>
    <definedName name="L2Tech" localSheetId="10">[1]別添1別紙4!$I$3:$J$3</definedName>
    <definedName name="L2Tech">#REF!</definedName>
    <definedName name="Num" localSheetId="2">#REF!</definedName>
    <definedName name="Num" localSheetId="11">#REF!</definedName>
    <definedName name="Num" localSheetId="3">#REF!</definedName>
    <definedName name="Num" localSheetId="4">#REF!</definedName>
    <definedName name="Num" localSheetId="5">#REF!</definedName>
    <definedName name="Num" localSheetId="6">#REF!</definedName>
    <definedName name="Num" localSheetId="7">#REF!</definedName>
    <definedName name="Num" localSheetId="8">#REF!</definedName>
    <definedName name="Num" localSheetId="9">#REF!</definedName>
    <definedName name="Num" localSheetId="10">#REF!</definedName>
    <definedName name="Num">#REF!</definedName>
    <definedName name="_xlnm.Print_Area" localSheetId="1">基準年度排出量!$A$1:$Z$60</definedName>
    <definedName name="_xlnm.Print_Area" localSheetId="0">'成果報告書（まとめ）'!$A$1:$U$40</definedName>
    <definedName name="_xlnm.Print_Area" localSheetId="2">対策個票1!$A$1:$L$80</definedName>
    <definedName name="_xlnm.Print_Area" localSheetId="11">対策個票10!$A$1:$L$80</definedName>
    <definedName name="_xlnm.Print_Area" localSheetId="3">対策個票2!$A$1:$L$80</definedName>
    <definedName name="_xlnm.Print_Area" localSheetId="4">対策個票3!$A$1:$L$80</definedName>
    <definedName name="_xlnm.Print_Area" localSheetId="5">対策個票4!$A$1:$L$80</definedName>
    <definedName name="_xlnm.Print_Area" localSheetId="6">対策個票5!$A$1:$L$80</definedName>
    <definedName name="_xlnm.Print_Area" localSheetId="7">対策個票6!$A$1:$L$80</definedName>
    <definedName name="_xlnm.Print_Area" localSheetId="8">対策個票7!$A$1:$L$80</definedName>
    <definedName name="_xlnm.Print_Area" localSheetId="9">対策個票8!$A$1:$L$80</definedName>
    <definedName name="_xlnm.Print_Area" localSheetId="10">対策個票9!$A$1:$L$80</definedName>
    <definedName name="夏">#REF!</definedName>
    <definedName name="活動の種別">[2]非表示_活動量と単位!$D$8:$D$39</definedName>
    <definedName name="活動の種別と単位">[2]非表示_活動量と単位!$D$8:$J$39</definedName>
    <definedName name="中分類">[2]非表示_産業分類!$M$7:$M$105</definedName>
    <definedName name="中分類振り分け">[2]非表示_産業分類!$M$7:$N$105</definedName>
    <definedName name="電力等のGJ換算係数">[2]非表示_活動量と単位!$D$82:$E$89</definedName>
    <definedName name="冬">#REF!</definedName>
    <definedName name="排出係数と単価1">'[2]122CO2排出量'!$B$35:$X$51</definedName>
    <definedName name="番号" localSheetId="2">#REF!</definedName>
    <definedName name="番号" localSheetId="11">#REF!</definedName>
    <definedName name="番号" localSheetId="3">#REF!</definedName>
    <definedName name="番号" localSheetId="4">#REF!</definedName>
    <definedName name="番号" localSheetId="5">#REF!</definedName>
    <definedName name="番号" localSheetId="6">#REF!</definedName>
    <definedName name="番号" localSheetId="7">#REF!</definedName>
    <definedName name="番号" localSheetId="8">#REF!</definedName>
    <definedName name="番号" localSheetId="9">#REF!</definedName>
    <definedName name="番号" localSheetId="10">#REF!</definedName>
    <definedName name="番号" localSheetId="12">#REF!</definedName>
    <definedName name="番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Q7" i="4" l="1"/>
  <c r="GP7" i="4"/>
  <c r="GO7" i="4"/>
  <c r="GN7" i="4"/>
  <c r="GM7" i="4"/>
  <c r="GL7" i="4"/>
  <c r="GK7" i="4"/>
  <c r="GJ7" i="4"/>
  <c r="GI7" i="4"/>
  <c r="B1" i="80" a="1"/>
  <c r="B1" i="80" s="1"/>
  <c r="G36" i="38" l="1"/>
  <c r="G35" i="38"/>
  <c r="G34" i="38"/>
  <c r="G33" i="38"/>
  <c r="G32" i="38"/>
  <c r="G31" i="38"/>
  <c r="G30" i="38"/>
  <c r="G29" i="38"/>
  <c r="G28" i="38"/>
  <c r="K50" i="80"/>
  <c r="H50" i="80"/>
  <c r="K49" i="80"/>
  <c r="H49" i="80"/>
  <c r="K48" i="80"/>
  <c r="J48" i="80"/>
  <c r="G48" i="80"/>
  <c r="F48" i="80"/>
  <c r="H48" i="80" s="1"/>
  <c r="E48" i="80"/>
  <c r="K47" i="80"/>
  <c r="J47" i="80"/>
  <c r="H47" i="80"/>
  <c r="G47" i="80"/>
  <c r="F47" i="80"/>
  <c r="E47" i="80"/>
  <c r="K46" i="80"/>
  <c r="J46" i="80"/>
  <c r="G46" i="80"/>
  <c r="F46" i="80"/>
  <c r="H46" i="80" s="1"/>
  <c r="E46" i="80"/>
  <c r="K45" i="80"/>
  <c r="J45" i="80"/>
  <c r="G45" i="80"/>
  <c r="F45" i="80"/>
  <c r="H45" i="80" s="1"/>
  <c r="E45" i="80"/>
  <c r="K44" i="80"/>
  <c r="J44" i="80"/>
  <c r="G44" i="80"/>
  <c r="F44" i="80"/>
  <c r="H44" i="80" s="1"/>
  <c r="E44" i="80"/>
  <c r="K43" i="80"/>
  <c r="J43" i="80"/>
  <c r="G43" i="80"/>
  <c r="F43" i="80"/>
  <c r="H43" i="80" s="1"/>
  <c r="E43" i="80"/>
  <c r="K42" i="80"/>
  <c r="J42" i="80"/>
  <c r="G42" i="80"/>
  <c r="F42" i="80"/>
  <c r="H42" i="80" s="1"/>
  <c r="E42" i="80"/>
  <c r="K41" i="80"/>
  <c r="K53" i="80" s="1"/>
  <c r="J41" i="80"/>
  <c r="H41" i="80"/>
  <c r="G41" i="80"/>
  <c r="F41" i="80"/>
  <c r="E41" i="80"/>
  <c r="K32" i="80"/>
  <c r="H32" i="80"/>
  <c r="K31" i="80"/>
  <c r="H31" i="80"/>
  <c r="K30" i="80"/>
  <c r="J30" i="80"/>
  <c r="H30" i="80"/>
  <c r="G30" i="80"/>
  <c r="F30" i="80"/>
  <c r="E30" i="80"/>
  <c r="K29" i="80"/>
  <c r="J29" i="80"/>
  <c r="G29" i="80"/>
  <c r="F29" i="80"/>
  <c r="H29" i="80" s="1"/>
  <c r="E29" i="80"/>
  <c r="K28" i="80"/>
  <c r="J28" i="80"/>
  <c r="G28" i="80"/>
  <c r="F28" i="80"/>
  <c r="H28" i="80" s="1"/>
  <c r="E28" i="80"/>
  <c r="K27" i="80"/>
  <c r="J27" i="80"/>
  <c r="G27" i="80"/>
  <c r="F27" i="80"/>
  <c r="H27" i="80" s="1"/>
  <c r="E27" i="80"/>
  <c r="K26" i="80"/>
  <c r="J26" i="80"/>
  <c r="G26" i="80"/>
  <c r="F26" i="80"/>
  <c r="H26" i="80" s="1"/>
  <c r="E26" i="80"/>
  <c r="K25" i="80"/>
  <c r="J25" i="80"/>
  <c r="G25" i="80"/>
  <c r="F25" i="80"/>
  <c r="H25" i="80" s="1"/>
  <c r="E25" i="80"/>
  <c r="K24" i="80"/>
  <c r="J24" i="80"/>
  <c r="H24" i="80"/>
  <c r="G24" i="80"/>
  <c r="F24" i="80"/>
  <c r="E24" i="80"/>
  <c r="K23" i="80"/>
  <c r="K35" i="80" s="1"/>
  <c r="J23" i="80"/>
  <c r="G23" i="80"/>
  <c r="F23" i="80"/>
  <c r="H23" i="80" s="1"/>
  <c r="E23" i="80"/>
  <c r="J17" i="80"/>
  <c r="F17" i="80"/>
  <c r="J16" i="80"/>
  <c r="F16" i="80"/>
  <c r="J15" i="80"/>
  <c r="F15" i="80"/>
  <c r="J14" i="80"/>
  <c r="F14" i="80"/>
  <c r="J13" i="80"/>
  <c r="F13" i="80"/>
  <c r="D13" i="80"/>
  <c r="J12" i="80"/>
  <c r="D12" i="80"/>
  <c r="C12" i="80"/>
  <c r="B12" i="80"/>
  <c r="K1" i="80"/>
  <c r="K50" i="79"/>
  <c r="H50" i="79"/>
  <c r="K49" i="79"/>
  <c r="H49" i="79"/>
  <c r="K48" i="79"/>
  <c r="J48" i="79"/>
  <c r="G48" i="79"/>
  <c r="F48" i="79"/>
  <c r="H48" i="79" s="1"/>
  <c r="E48" i="79"/>
  <c r="K47" i="79"/>
  <c r="J47" i="79"/>
  <c r="H47" i="79"/>
  <c r="G47" i="79"/>
  <c r="F47" i="79"/>
  <c r="E47" i="79"/>
  <c r="K46" i="79"/>
  <c r="J46" i="79"/>
  <c r="G46" i="79"/>
  <c r="F46" i="79"/>
  <c r="H46" i="79" s="1"/>
  <c r="E46" i="79"/>
  <c r="K45" i="79"/>
  <c r="J45" i="79"/>
  <c r="G45" i="79"/>
  <c r="F45" i="79"/>
  <c r="H45" i="79" s="1"/>
  <c r="E45" i="79"/>
  <c r="K44" i="79"/>
  <c r="J44" i="79"/>
  <c r="G44" i="79"/>
  <c r="F44" i="79"/>
  <c r="H44" i="79" s="1"/>
  <c r="E44" i="79"/>
  <c r="K43" i="79"/>
  <c r="J43" i="79"/>
  <c r="G43" i="79"/>
  <c r="F43" i="79"/>
  <c r="H43" i="79" s="1"/>
  <c r="E43" i="79"/>
  <c r="K42" i="79"/>
  <c r="J42" i="79"/>
  <c r="G42" i="79"/>
  <c r="F42" i="79"/>
  <c r="H42" i="79" s="1"/>
  <c r="E42" i="79"/>
  <c r="K41" i="79"/>
  <c r="K53" i="79" s="1"/>
  <c r="J41" i="79"/>
  <c r="H41" i="79"/>
  <c r="G41" i="79"/>
  <c r="F41" i="79"/>
  <c r="E41" i="79"/>
  <c r="K32" i="79"/>
  <c r="H32" i="79"/>
  <c r="K31" i="79"/>
  <c r="H31" i="79"/>
  <c r="K30" i="79"/>
  <c r="J30" i="79"/>
  <c r="H30" i="79"/>
  <c r="G30" i="79"/>
  <c r="F30" i="79"/>
  <c r="E30" i="79"/>
  <c r="K29" i="79"/>
  <c r="J29" i="79"/>
  <c r="G29" i="79"/>
  <c r="F29" i="79"/>
  <c r="H29" i="79" s="1"/>
  <c r="E29" i="79"/>
  <c r="K28" i="79"/>
  <c r="J28" i="79"/>
  <c r="G28" i="79"/>
  <c r="F28" i="79"/>
  <c r="H28" i="79" s="1"/>
  <c r="E28" i="79"/>
  <c r="K27" i="79"/>
  <c r="J27" i="79"/>
  <c r="G27" i="79"/>
  <c r="F27" i="79"/>
  <c r="H27" i="79" s="1"/>
  <c r="E27" i="79"/>
  <c r="K26" i="79"/>
  <c r="J26" i="79"/>
  <c r="G26" i="79"/>
  <c r="F26" i="79"/>
  <c r="H26" i="79" s="1"/>
  <c r="E26" i="79"/>
  <c r="K25" i="79"/>
  <c r="K35" i="79" s="1"/>
  <c r="F11" i="79" s="1"/>
  <c r="J25" i="79"/>
  <c r="G25" i="79"/>
  <c r="F25" i="79"/>
  <c r="H25" i="79" s="1"/>
  <c r="E25" i="79"/>
  <c r="K24" i="79"/>
  <c r="J24" i="79"/>
  <c r="H24" i="79"/>
  <c r="G24" i="79"/>
  <c r="F24" i="79"/>
  <c r="E24" i="79"/>
  <c r="K23" i="79"/>
  <c r="J23" i="79"/>
  <c r="G23" i="79"/>
  <c r="F23" i="79"/>
  <c r="H23" i="79" s="1"/>
  <c r="E23" i="79"/>
  <c r="J17" i="79"/>
  <c r="F17" i="79"/>
  <c r="J16" i="79"/>
  <c r="F16" i="79"/>
  <c r="J15" i="79"/>
  <c r="F15" i="79"/>
  <c r="J14" i="79"/>
  <c r="F14" i="79"/>
  <c r="J13" i="79"/>
  <c r="F13" i="79"/>
  <c r="D13" i="79"/>
  <c r="J12" i="79"/>
  <c r="D12" i="79"/>
  <c r="C12" i="79"/>
  <c r="B12" i="79"/>
  <c r="K1" i="79"/>
  <c r="B1" i="79" a="1"/>
  <c r="B1" i="79" s="1"/>
  <c r="K50" i="78"/>
  <c r="H50" i="78"/>
  <c r="K49" i="78"/>
  <c r="H49" i="78"/>
  <c r="K48" i="78"/>
  <c r="J48" i="78"/>
  <c r="G48" i="78"/>
  <c r="F48" i="78"/>
  <c r="H48" i="78" s="1"/>
  <c r="E48" i="78"/>
  <c r="K47" i="78"/>
  <c r="J47" i="78"/>
  <c r="H47" i="78"/>
  <c r="G47" i="78"/>
  <c r="F47" i="78"/>
  <c r="E47" i="78"/>
  <c r="K46" i="78"/>
  <c r="J46" i="78"/>
  <c r="G46" i="78"/>
  <c r="F46" i="78"/>
  <c r="H46" i="78" s="1"/>
  <c r="E46" i="78"/>
  <c r="K45" i="78"/>
  <c r="J45" i="78"/>
  <c r="G45" i="78"/>
  <c r="F45" i="78"/>
  <c r="H45" i="78" s="1"/>
  <c r="E45" i="78"/>
  <c r="K44" i="78"/>
  <c r="J44" i="78"/>
  <c r="G44" i="78"/>
  <c r="F44" i="78"/>
  <c r="H44" i="78" s="1"/>
  <c r="E44" i="78"/>
  <c r="K43" i="78"/>
  <c r="J43" i="78"/>
  <c r="G43" i="78"/>
  <c r="F43" i="78"/>
  <c r="H43" i="78" s="1"/>
  <c r="E43" i="78"/>
  <c r="K42" i="78"/>
  <c r="J42" i="78"/>
  <c r="G42" i="78"/>
  <c r="F42" i="78"/>
  <c r="H42" i="78" s="1"/>
  <c r="E42" i="78"/>
  <c r="K41" i="78"/>
  <c r="K53" i="78" s="1"/>
  <c r="J41" i="78"/>
  <c r="H41" i="78"/>
  <c r="G41" i="78"/>
  <c r="F41" i="78"/>
  <c r="E41" i="78"/>
  <c r="K32" i="78"/>
  <c r="H32" i="78"/>
  <c r="K31" i="78"/>
  <c r="H31" i="78"/>
  <c r="K30" i="78"/>
  <c r="J30" i="78"/>
  <c r="H30" i="78"/>
  <c r="G30" i="78"/>
  <c r="F30" i="78"/>
  <c r="E30" i="78"/>
  <c r="K29" i="78"/>
  <c r="J29" i="78"/>
  <c r="G29" i="78"/>
  <c r="F29" i="78"/>
  <c r="H29" i="78" s="1"/>
  <c r="E29" i="78"/>
  <c r="K28" i="78"/>
  <c r="J28" i="78"/>
  <c r="G28" i="78"/>
  <c r="F28" i="78"/>
  <c r="H28" i="78" s="1"/>
  <c r="E28" i="78"/>
  <c r="K27" i="78"/>
  <c r="J27" i="78"/>
  <c r="G27" i="78"/>
  <c r="F27" i="78"/>
  <c r="H27" i="78" s="1"/>
  <c r="E27" i="78"/>
  <c r="K26" i="78"/>
  <c r="J26" i="78"/>
  <c r="G26" i="78"/>
  <c r="F26" i="78"/>
  <c r="H26" i="78" s="1"/>
  <c r="E26" i="78"/>
  <c r="K25" i="78"/>
  <c r="J25" i="78"/>
  <c r="G25" i="78"/>
  <c r="F25" i="78"/>
  <c r="H25" i="78" s="1"/>
  <c r="E25" i="78"/>
  <c r="K24" i="78"/>
  <c r="J24" i="78"/>
  <c r="H24" i="78"/>
  <c r="G24" i="78"/>
  <c r="F24" i="78"/>
  <c r="E24" i="78"/>
  <c r="K23" i="78"/>
  <c r="K35" i="78" s="1"/>
  <c r="J23" i="78"/>
  <c r="G23" i="78"/>
  <c r="F23" i="78"/>
  <c r="H23" i="78" s="1"/>
  <c r="E23" i="78"/>
  <c r="J17" i="78"/>
  <c r="F17" i="78"/>
  <c r="J16" i="78"/>
  <c r="F16" i="78"/>
  <c r="J15" i="78"/>
  <c r="F15" i="78"/>
  <c r="J14" i="78"/>
  <c r="F14" i="78"/>
  <c r="J13" i="78"/>
  <c r="F13" i="78"/>
  <c r="D13" i="78"/>
  <c r="J12" i="78"/>
  <c r="D12" i="78"/>
  <c r="C12" i="78"/>
  <c r="B12" i="78"/>
  <c r="K1" i="78"/>
  <c r="B1" i="78" a="1"/>
  <c r="B1" i="78" s="1"/>
  <c r="K50" i="77"/>
  <c r="H50" i="77"/>
  <c r="K49" i="77"/>
  <c r="H49" i="77"/>
  <c r="K48" i="77"/>
  <c r="J48" i="77"/>
  <c r="G48" i="77"/>
  <c r="F48" i="77"/>
  <c r="H48" i="77" s="1"/>
  <c r="E48" i="77"/>
  <c r="K47" i="77"/>
  <c r="J47" i="77"/>
  <c r="G47" i="77"/>
  <c r="F47" i="77"/>
  <c r="H47" i="77" s="1"/>
  <c r="E47" i="77"/>
  <c r="K46" i="77"/>
  <c r="J46" i="77"/>
  <c r="G46" i="77"/>
  <c r="F46" i="77"/>
  <c r="H46" i="77" s="1"/>
  <c r="E46" i="77"/>
  <c r="K45" i="77"/>
  <c r="J45" i="77"/>
  <c r="G45" i="77"/>
  <c r="F45" i="77"/>
  <c r="H45" i="77" s="1"/>
  <c r="E45" i="77"/>
  <c r="K44" i="77"/>
  <c r="J44" i="77"/>
  <c r="H44" i="77"/>
  <c r="G44" i="77"/>
  <c r="F44" i="77"/>
  <c r="E44" i="77"/>
  <c r="K43" i="77"/>
  <c r="J43" i="77"/>
  <c r="G43" i="77"/>
  <c r="F43" i="77"/>
  <c r="H43" i="77" s="1"/>
  <c r="E43" i="77"/>
  <c r="K42" i="77"/>
  <c r="J42" i="77"/>
  <c r="G42" i="77"/>
  <c r="F42" i="77"/>
  <c r="H42" i="77" s="1"/>
  <c r="E42" i="77"/>
  <c r="K41" i="77"/>
  <c r="K53" i="77" s="1"/>
  <c r="J41" i="77"/>
  <c r="H41" i="77"/>
  <c r="G41" i="77"/>
  <c r="F41" i="77"/>
  <c r="E41" i="77"/>
  <c r="K32" i="77"/>
  <c r="H32" i="77"/>
  <c r="K31" i="77"/>
  <c r="H31" i="77"/>
  <c r="K30" i="77"/>
  <c r="J30" i="77"/>
  <c r="G30" i="77"/>
  <c r="F30" i="77"/>
  <c r="H30" i="77" s="1"/>
  <c r="E30" i="77"/>
  <c r="K29" i="77"/>
  <c r="J29" i="77"/>
  <c r="G29" i="77"/>
  <c r="F29" i="77"/>
  <c r="H29" i="77" s="1"/>
  <c r="E29" i="77"/>
  <c r="K28" i="77"/>
  <c r="J28" i="77"/>
  <c r="G28" i="77"/>
  <c r="F28" i="77"/>
  <c r="H28" i="77" s="1"/>
  <c r="E28" i="77"/>
  <c r="K27" i="77"/>
  <c r="J27" i="77"/>
  <c r="H27" i="77"/>
  <c r="G27" i="77"/>
  <c r="F27" i="77"/>
  <c r="E27" i="77"/>
  <c r="K26" i="77"/>
  <c r="J26" i="77"/>
  <c r="G26" i="77"/>
  <c r="F26" i="77"/>
  <c r="H26" i="77" s="1"/>
  <c r="E26" i="77"/>
  <c r="K25" i="77"/>
  <c r="J25" i="77"/>
  <c r="G25" i="77"/>
  <c r="F25" i="77"/>
  <c r="H25" i="77" s="1"/>
  <c r="E25" i="77"/>
  <c r="K24" i="77"/>
  <c r="J24" i="77"/>
  <c r="H24" i="77"/>
  <c r="G24" i="77"/>
  <c r="F24" i="77"/>
  <c r="E24" i="77"/>
  <c r="K23" i="77"/>
  <c r="K35" i="77" s="1"/>
  <c r="J23" i="77"/>
  <c r="G23" i="77"/>
  <c r="F23" i="77"/>
  <c r="H23" i="77" s="1"/>
  <c r="E23" i="77"/>
  <c r="J17" i="77"/>
  <c r="F17" i="77"/>
  <c r="J16" i="77"/>
  <c r="F16" i="77"/>
  <c r="J15" i="77"/>
  <c r="F15" i="77"/>
  <c r="J14" i="77"/>
  <c r="F14" i="77"/>
  <c r="J13" i="77"/>
  <c r="F13" i="77"/>
  <c r="D13" i="77"/>
  <c r="J12" i="77"/>
  <c r="D12" i="77"/>
  <c r="C12" i="77"/>
  <c r="B12" i="77"/>
  <c r="K1" i="77"/>
  <c r="B1" i="77" a="1"/>
  <c r="B1" i="77" s="1"/>
  <c r="K50" i="76"/>
  <c r="H50" i="76"/>
  <c r="K49" i="76"/>
  <c r="H49" i="76"/>
  <c r="K48" i="76"/>
  <c r="J48" i="76"/>
  <c r="G48" i="76"/>
  <c r="F48" i="76"/>
  <c r="H48" i="76" s="1"/>
  <c r="E48" i="76"/>
  <c r="K47" i="76"/>
  <c r="J47" i="76"/>
  <c r="H47" i="76"/>
  <c r="G47" i="76"/>
  <c r="F47" i="76"/>
  <c r="E47" i="76"/>
  <c r="K46" i="76"/>
  <c r="J46" i="76"/>
  <c r="G46" i="76"/>
  <c r="F46" i="76"/>
  <c r="H46" i="76" s="1"/>
  <c r="E46" i="76"/>
  <c r="K45" i="76"/>
  <c r="J45" i="76"/>
  <c r="G45" i="76"/>
  <c r="F45" i="76"/>
  <c r="H45" i="76" s="1"/>
  <c r="E45" i="76"/>
  <c r="K44" i="76"/>
  <c r="J44" i="76"/>
  <c r="H44" i="76"/>
  <c r="G44" i="76"/>
  <c r="F44" i="76"/>
  <c r="E44" i="76"/>
  <c r="K43" i="76"/>
  <c r="J43" i="76"/>
  <c r="G43" i="76"/>
  <c r="F43" i="76"/>
  <c r="H43" i="76" s="1"/>
  <c r="E43" i="76"/>
  <c r="K42" i="76"/>
  <c r="J42" i="76"/>
  <c r="G42" i="76"/>
  <c r="F42" i="76"/>
  <c r="H42" i="76" s="1"/>
  <c r="H53" i="76" s="1"/>
  <c r="E42" i="76"/>
  <c r="K41" i="76"/>
  <c r="K53" i="76" s="1"/>
  <c r="J41" i="76"/>
  <c r="H41" i="76"/>
  <c r="G41" i="76"/>
  <c r="F41" i="76"/>
  <c r="E41" i="76"/>
  <c r="K32" i="76"/>
  <c r="H32" i="76"/>
  <c r="K31" i="76"/>
  <c r="H31" i="76"/>
  <c r="K30" i="76"/>
  <c r="J30" i="76"/>
  <c r="H30" i="76"/>
  <c r="G30" i="76"/>
  <c r="F30" i="76"/>
  <c r="E30" i="76"/>
  <c r="K29" i="76"/>
  <c r="J29" i="76"/>
  <c r="G29" i="76"/>
  <c r="F29" i="76"/>
  <c r="H29" i="76" s="1"/>
  <c r="E29" i="76"/>
  <c r="K28" i="76"/>
  <c r="J28" i="76"/>
  <c r="G28" i="76"/>
  <c r="F28" i="76"/>
  <c r="H28" i="76" s="1"/>
  <c r="E28" i="76"/>
  <c r="K27" i="76"/>
  <c r="J27" i="76"/>
  <c r="G27" i="76"/>
  <c r="F27" i="76"/>
  <c r="H27" i="76" s="1"/>
  <c r="E27" i="76"/>
  <c r="K26" i="76"/>
  <c r="J26" i="76"/>
  <c r="G26" i="76"/>
  <c r="F26" i="76"/>
  <c r="H26" i="76" s="1"/>
  <c r="E26" i="76"/>
  <c r="K25" i="76"/>
  <c r="J25" i="76"/>
  <c r="G25" i="76"/>
  <c r="F25" i="76"/>
  <c r="H25" i="76" s="1"/>
  <c r="E25" i="76"/>
  <c r="K24" i="76"/>
  <c r="J24" i="76"/>
  <c r="H24" i="76"/>
  <c r="G24" i="76"/>
  <c r="F24" i="76"/>
  <c r="E24" i="76"/>
  <c r="K23" i="76"/>
  <c r="K35" i="76" s="1"/>
  <c r="J23" i="76"/>
  <c r="G23" i="76"/>
  <c r="F23" i="76"/>
  <c r="H23" i="76" s="1"/>
  <c r="H35" i="76" s="1"/>
  <c r="F10" i="76" s="1"/>
  <c r="E23" i="76"/>
  <c r="J17" i="76"/>
  <c r="F17" i="76"/>
  <c r="J16" i="76"/>
  <c r="F16" i="76"/>
  <c r="J15" i="76"/>
  <c r="F15" i="76"/>
  <c r="J14" i="76"/>
  <c r="F14" i="76"/>
  <c r="J13" i="76"/>
  <c r="F13" i="76"/>
  <c r="D13" i="76"/>
  <c r="J12" i="76"/>
  <c r="D12" i="76"/>
  <c r="C12" i="76"/>
  <c r="B12" i="76"/>
  <c r="K1" i="76"/>
  <c r="B1" i="76" a="1"/>
  <c r="B1" i="76" s="1"/>
  <c r="K50" i="75"/>
  <c r="H50" i="75"/>
  <c r="K49" i="75"/>
  <c r="H49" i="75"/>
  <c r="K48" i="75"/>
  <c r="J48" i="75"/>
  <c r="G48" i="75"/>
  <c r="F48" i="75"/>
  <c r="H48" i="75" s="1"/>
  <c r="E48" i="75"/>
  <c r="K47" i="75"/>
  <c r="J47" i="75"/>
  <c r="H47" i="75"/>
  <c r="G47" i="75"/>
  <c r="F47" i="75"/>
  <c r="E47" i="75"/>
  <c r="K46" i="75"/>
  <c r="J46" i="75"/>
  <c r="G46" i="75"/>
  <c r="F46" i="75"/>
  <c r="H46" i="75" s="1"/>
  <c r="E46" i="75"/>
  <c r="K45" i="75"/>
  <c r="J45" i="75"/>
  <c r="G45" i="75"/>
  <c r="F45" i="75"/>
  <c r="H45" i="75" s="1"/>
  <c r="E45" i="75"/>
  <c r="K44" i="75"/>
  <c r="J44" i="75"/>
  <c r="H44" i="75"/>
  <c r="G44" i="75"/>
  <c r="F44" i="75"/>
  <c r="E44" i="75"/>
  <c r="K43" i="75"/>
  <c r="J43" i="75"/>
  <c r="G43" i="75"/>
  <c r="F43" i="75"/>
  <c r="H43" i="75" s="1"/>
  <c r="E43" i="75"/>
  <c r="K42" i="75"/>
  <c r="J42" i="75"/>
  <c r="G42" i="75"/>
  <c r="F42" i="75"/>
  <c r="H42" i="75" s="1"/>
  <c r="E42" i="75"/>
  <c r="K41" i="75"/>
  <c r="K53" i="75" s="1"/>
  <c r="J41" i="75"/>
  <c r="G41" i="75"/>
  <c r="F41" i="75"/>
  <c r="H41" i="75" s="1"/>
  <c r="H53" i="75" s="1"/>
  <c r="E41" i="75"/>
  <c r="K32" i="75"/>
  <c r="H32" i="75"/>
  <c r="K31" i="75"/>
  <c r="H31" i="75"/>
  <c r="K30" i="75"/>
  <c r="J30" i="75"/>
  <c r="H30" i="75"/>
  <c r="G30" i="75"/>
  <c r="F30" i="75"/>
  <c r="E30" i="75"/>
  <c r="K29" i="75"/>
  <c r="J29" i="75"/>
  <c r="G29" i="75"/>
  <c r="F29" i="75"/>
  <c r="H29" i="75" s="1"/>
  <c r="E29" i="75"/>
  <c r="K28" i="75"/>
  <c r="J28" i="75"/>
  <c r="G28" i="75"/>
  <c r="F28" i="75"/>
  <c r="H28" i="75" s="1"/>
  <c r="E28" i="75"/>
  <c r="K27" i="75"/>
  <c r="J27" i="75"/>
  <c r="H27" i="75"/>
  <c r="G27" i="75"/>
  <c r="F27" i="75"/>
  <c r="E27" i="75"/>
  <c r="K26" i="75"/>
  <c r="J26" i="75"/>
  <c r="G26" i="75"/>
  <c r="F26" i="75"/>
  <c r="H26" i="75" s="1"/>
  <c r="E26" i="75"/>
  <c r="K25" i="75"/>
  <c r="J25" i="75"/>
  <c r="G25" i="75"/>
  <c r="F25" i="75"/>
  <c r="H25" i="75" s="1"/>
  <c r="E25" i="75"/>
  <c r="K24" i="75"/>
  <c r="J24" i="75"/>
  <c r="G24" i="75"/>
  <c r="F24" i="75"/>
  <c r="H24" i="75" s="1"/>
  <c r="E24" i="75"/>
  <c r="K23" i="75"/>
  <c r="K35" i="75" s="1"/>
  <c r="J23" i="75"/>
  <c r="G23" i="75"/>
  <c r="F23" i="75"/>
  <c r="H23" i="75" s="1"/>
  <c r="E23" i="75"/>
  <c r="J17" i="75"/>
  <c r="F17" i="75"/>
  <c r="J16" i="75"/>
  <c r="F16" i="75"/>
  <c r="J15" i="75"/>
  <c r="F15" i="75"/>
  <c r="J14" i="75"/>
  <c r="F14" i="75"/>
  <c r="J13" i="75"/>
  <c r="F13" i="75"/>
  <c r="D13" i="75"/>
  <c r="J12" i="75"/>
  <c r="D12" i="75"/>
  <c r="C12" i="75"/>
  <c r="B12" i="75"/>
  <c r="K1" i="75"/>
  <c r="B1" i="75" a="1"/>
  <c r="B1" i="75" s="1"/>
  <c r="K50" i="74"/>
  <c r="H50" i="74"/>
  <c r="K49" i="74"/>
  <c r="H49" i="74"/>
  <c r="K48" i="74"/>
  <c r="J48" i="74"/>
  <c r="G48" i="74"/>
  <c r="F48" i="74"/>
  <c r="H48" i="74" s="1"/>
  <c r="E48" i="74"/>
  <c r="K47" i="74"/>
  <c r="J47" i="74"/>
  <c r="H47" i="74"/>
  <c r="G47" i="74"/>
  <c r="F47" i="74"/>
  <c r="E47" i="74"/>
  <c r="K46" i="74"/>
  <c r="J46" i="74"/>
  <c r="G46" i="74"/>
  <c r="F46" i="74"/>
  <c r="H46" i="74" s="1"/>
  <c r="E46" i="74"/>
  <c r="K45" i="74"/>
  <c r="J45" i="74"/>
  <c r="G45" i="74"/>
  <c r="F45" i="74"/>
  <c r="H45" i="74" s="1"/>
  <c r="E45" i="74"/>
  <c r="K44" i="74"/>
  <c r="J44" i="74"/>
  <c r="G44" i="74"/>
  <c r="F44" i="74"/>
  <c r="H44" i="74" s="1"/>
  <c r="E44" i="74"/>
  <c r="K43" i="74"/>
  <c r="J43" i="74"/>
  <c r="G43" i="74"/>
  <c r="F43" i="74"/>
  <c r="H43" i="74" s="1"/>
  <c r="E43" i="74"/>
  <c r="K42" i="74"/>
  <c r="J42" i="74"/>
  <c r="G42" i="74"/>
  <c r="F42" i="74"/>
  <c r="H42" i="74" s="1"/>
  <c r="E42" i="74"/>
  <c r="K41" i="74"/>
  <c r="K53" i="74" s="1"/>
  <c r="J41" i="74"/>
  <c r="G41" i="74"/>
  <c r="F41" i="74"/>
  <c r="H41" i="74" s="1"/>
  <c r="H53" i="74" s="1"/>
  <c r="E41" i="74"/>
  <c r="K32" i="74"/>
  <c r="H32" i="74"/>
  <c r="K31" i="74"/>
  <c r="H31" i="74"/>
  <c r="K30" i="74"/>
  <c r="J30" i="74"/>
  <c r="H30" i="74"/>
  <c r="G30" i="74"/>
  <c r="F30" i="74"/>
  <c r="E30" i="74"/>
  <c r="K29" i="74"/>
  <c r="J29" i="74"/>
  <c r="G29" i="74"/>
  <c r="F29" i="74"/>
  <c r="H29" i="74" s="1"/>
  <c r="E29" i="74"/>
  <c r="K28" i="74"/>
  <c r="J28" i="74"/>
  <c r="G28" i="74"/>
  <c r="F28" i="74"/>
  <c r="H28" i="74" s="1"/>
  <c r="E28" i="74"/>
  <c r="K27" i="74"/>
  <c r="J27" i="74"/>
  <c r="G27" i="74"/>
  <c r="F27" i="74"/>
  <c r="H27" i="74" s="1"/>
  <c r="E27" i="74"/>
  <c r="K26" i="74"/>
  <c r="J26" i="74"/>
  <c r="G26" i="74"/>
  <c r="F26" i="74"/>
  <c r="H26" i="74" s="1"/>
  <c r="E26" i="74"/>
  <c r="K25" i="74"/>
  <c r="J25" i="74"/>
  <c r="G25" i="74"/>
  <c r="F25" i="74"/>
  <c r="H25" i="74" s="1"/>
  <c r="E25" i="74"/>
  <c r="K24" i="74"/>
  <c r="J24" i="74"/>
  <c r="G24" i="74"/>
  <c r="F24" i="74"/>
  <c r="H24" i="74" s="1"/>
  <c r="E24" i="74"/>
  <c r="K23" i="74"/>
  <c r="K35" i="74" s="1"/>
  <c r="J23" i="74"/>
  <c r="G23" i="74"/>
  <c r="F23" i="74"/>
  <c r="H23" i="74" s="1"/>
  <c r="E23" i="74"/>
  <c r="J17" i="74"/>
  <c r="F17" i="74"/>
  <c r="J16" i="74"/>
  <c r="F16" i="74"/>
  <c r="J15" i="74"/>
  <c r="F15" i="74"/>
  <c r="J14" i="74"/>
  <c r="F14" i="74"/>
  <c r="J13" i="74"/>
  <c r="F13" i="74"/>
  <c r="D13" i="74"/>
  <c r="J12" i="74"/>
  <c r="D12" i="74"/>
  <c r="C12" i="74"/>
  <c r="B12" i="74"/>
  <c r="K1" i="74"/>
  <c r="B1" i="74" a="1"/>
  <c r="B1" i="74" s="1"/>
  <c r="K50" i="73"/>
  <c r="H50" i="73"/>
  <c r="K49" i="73"/>
  <c r="H49" i="73"/>
  <c r="K48" i="73"/>
  <c r="J48" i="73"/>
  <c r="G48" i="73"/>
  <c r="F48" i="73"/>
  <c r="H48" i="73" s="1"/>
  <c r="E48" i="73"/>
  <c r="K47" i="73"/>
  <c r="J47" i="73"/>
  <c r="G47" i="73"/>
  <c r="F47" i="73"/>
  <c r="H47" i="73" s="1"/>
  <c r="E47" i="73"/>
  <c r="K46" i="73"/>
  <c r="J46" i="73"/>
  <c r="G46" i="73"/>
  <c r="F46" i="73"/>
  <c r="H46" i="73" s="1"/>
  <c r="E46" i="73"/>
  <c r="K45" i="73"/>
  <c r="J45" i="73"/>
  <c r="G45" i="73"/>
  <c r="F45" i="73"/>
  <c r="H45" i="73" s="1"/>
  <c r="E45" i="73"/>
  <c r="K44" i="73"/>
  <c r="J44" i="73"/>
  <c r="G44" i="73"/>
  <c r="F44" i="73"/>
  <c r="H44" i="73" s="1"/>
  <c r="E44" i="73"/>
  <c r="K43" i="73"/>
  <c r="J43" i="73"/>
  <c r="G43" i="73"/>
  <c r="F43" i="73"/>
  <c r="H43" i="73" s="1"/>
  <c r="E43" i="73"/>
  <c r="K42" i="73"/>
  <c r="J42" i="73"/>
  <c r="G42" i="73"/>
  <c r="F42" i="73"/>
  <c r="H42" i="73" s="1"/>
  <c r="E42" i="73"/>
  <c r="K41" i="73"/>
  <c r="K53" i="73" s="1"/>
  <c r="J41" i="73"/>
  <c r="H41" i="73"/>
  <c r="G41" i="73"/>
  <c r="F41" i="73"/>
  <c r="E41" i="73"/>
  <c r="K32" i="73"/>
  <c r="H32" i="73"/>
  <c r="K31" i="73"/>
  <c r="H31" i="73"/>
  <c r="K30" i="73"/>
  <c r="J30" i="73"/>
  <c r="G30" i="73"/>
  <c r="F30" i="73"/>
  <c r="H30" i="73" s="1"/>
  <c r="E30" i="73"/>
  <c r="K29" i="73"/>
  <c r="J29" i="73"/>
  <c r="G29" i="73"/>
  <c r="F29" i="73"/>
  <c r="H29" i="73" s="1"/>
  <c r="E29" i="73"/>
  <c r="K28" i="73"/>
  <c r="J28" i="73"/>
  <c r="G28" i="73"/>
  <c r="F28" i="73"/>
  <c r="H28" i="73" s="1"/>
  <c r="E28" i="73"/>
  <c r="K27" i="73"/>
  <c r="J27" i="73"/>
  <c r="G27" i="73"/>
  <c r="F27" i="73"/>
  <c r="H27" i="73" s="1"/>
  <c r="E27" i="73"/>
  <c r="K26" i="73"/>
  <c r="J26" i="73"/>
  <c r="G26" i="73"/>
  <c r="F26" i="73"/>
  <c r="H26" i="73" s="1"/>
  <c r="E26" i="73"/>
  <c r="K25" i="73"/>
  <c r="J25" i="73"/>
  <c r="G25" i="73"/>
  <c r="F25" i="73"/>
  <c r="H25" i="73" s="1"/>
  <c r="E25" i="73"/>
  <c r="K24" i="73"/>
  <c r="J24" i="73"/>
  <c r="H24" i="73"/>
  <c r="G24" i="73"/>
  <c r="F24" i="73"/>
  <c r="E24" i="73"/>
  <c r="K23" i="73"/>
  <c r="K35" i="73" s="1"/>
  <c r="J23" i="73"/>
  <c r="G23" i="73"/>
  <c r="F23" i="73"/>
  <c r="H23" i="73" s="1"/>
  <c r="E23" i="73"/>
  <c r="J17" i="73"/>
  <c r="F17" i="73"/>
  <c r="J16" i="73"/>
  <c r="F16" i="73"/>
  <c r="J15" i="73"/>
  <c r="F15" i="73"/>
  <c r="J14" i="73"/>
  <c r="F14" i="73"/>
  <c r="J13" i="73"/>
  <c r="F13" i="73"/>
  <c r="D13" i="73"/>
  <c r="J12" i="73"/>
  <c r="D12" i="73"/>
  <c r="C12" i="73"/>
  <c r="B12" i="73"/>
  <c r="K1" i="73"/>
  <c r="B1" i="73" a="1"/>
  <c r="B1" i="73" s="1"/>
  <c r="K50" i="72"/>
  <c r="H50" i="72"/>
  <c r="K49" i="72"/>
  <c r="H49" i="72"/>
  <c r="K48" i="72"/>
  <c r="J48" i="72"/>
  <c r="G48" i="72"/>
  <c r="F48" i="72"/>
  <c r="H48" i="72" s="1"/>
  <c r="E48" i="72"/>
  <c r="K47" i="72"/>
  <c r="J47" i="72"/>
  <c r="H47" i="72"/>
  <c r="G47" i="72"/>
  <c r="F47" i="72"/>
  <c r="E47" i="72"/>
  <c r="K46" i="72"/>
  <c r="J46" i="72"/>
  <c r="G46" i="72"/>
  <c r="F46" i="72"/>
  <c r="H46" i="72" s="1"/>
  <c r="E46" i="72"/>
  <c r="K45" i="72"/>
  <c r="J45" i="72"/>
  <c r="G45" i="72"/>
  <c r="F45" i="72"/>
  <c r="H45" i="72" s="1"/>
  <c r="E45" i="72"/>
  <c r="K44" i="72"/>
  <c r="J44" i="72"/>
  <c r="G44" i="72"/>
  <c r="F44" i="72"/>
  <c r="H44" i="72" s="1"/>
  <c r="E44" i="72"/>
  <c r="K43" i="72"/>
  <c r="J43" i="72"/>
  <c r="H43" i="72"/>
  <c r="G43" i="72"/>
  <c r="F43" i="72"/>
  <c r="E43" i="72"/>
  <c r="K42" i="72"/>
  <c r="J42" i="72"/>
  <c r="G42" i="72"/>
  <c r="F42" i="72"/>
  <c r="H42" i="72" s="1"/>
  <c r="E42" i="72"/>
  <c r="K41" i="72"/>
  <c r="K53" i="72" s="1"/>
  <c r="J41" i="72"/>
  <c r="G41" i="72"/>
  <c r="F41" i="72"/>
  <c r="H41" i="72" s="1"/>
  <c r="H53" i="72" s="1"/>
  <c r="E41" i="72"/>
  <c r="K32" i="72"/>
  <c r="H32" i="72"/>
  <c r="K31" i="72"/>
  <c r="H31" i="72"/>
  <c r="K30" i="72"/>
  <c r="J30" i="72"/>
  <c r="H30" i="72"/>
  <c r="G30" i="72"/>
  <c r="F30" i="72"/>
  <c r="E30" i="72"/>
  <c r="K29" i="72"/>
  <c r="J29" i="72"/>
  <c r="G29" i="72"/>
  <c r="F29" i="72"/>
  <c r="H29" i="72" s="1"/>
  <c r="E29" i="72"/>
  <c r="K28" i="72"/>
  <c r="J28" i="72"/>
  <c r="G28" i="72"/>
  <c r="F28" i="72"/>
  <c r="H28" i="72" s="1"/>
  <c r="E28" i="72"/>
  <c r="K27" i="72"/>
  <c r="J27" i="72"/>
  <c r="G27" i="72"/>
  <c r="F27" i="72"/>
  <c r="H27" i="72" s="1"/>
  <c r="E27" i="72"/>
  <c r="K26" i="72"/>
  <c r="J26" i="72"/>
  <c r="H26" i="72"/>
  <c r="G26" i="72"/>
  <c r="F26" i="72"/>
  <c r="E26" i="72"/>
  <c r="K25" i="72"/>
  <c r="J25" i="72"/>
  <c r="G25" i="72"/>
  <c r="F25" i="72"/>
  <c r="H25" i="72" s="1"/>
  <c r="E25" i="72"/>
  <c r="K24" i="72"/>
  <c r="J24" i="72"/>
  <c r="G24" i="72"/>
  <c r="F24" i="72"/>
  <c r="H24" i="72" s="1"/>
  <c r="E24" i="72"/>
  <c r="K23" i="72"/>
  <c r="K35" i="72" s="1"/>
  <c r="J23" i="72"/>
  <c r="G23" i="72"/>
  <c r="F23" i="72"/>
  <c r="H23" i="72" s="1"/>
  <c r="E23" i="72"/>
  <c r="J17" i="72"/>
  <c r="F17" i="72"/>
  <c r="J16" i="72"/>
  <c r="F16" i="72"/>
  <c r="J15" i="72"/>
  <c r="F15" i="72"/>
  <c r="J14" i="72"/>
  <c r="F14" i="72"/>
  <c r="J13" i="72"/>
  <c r="F13" i="72"/>
  <c r="D13" i="72"/>
  <c r="J12" i="72"/>
  <c r="D12" i="72"/>
  <c r="C12" i="72"/>
  <c r="B12" i="72"/>
  <c r="K1" i="72"/>
  <c r="B1" i="72" a="1"/>
  <c r="B1" i="72" s="1"/>
  <c r="I12" i="50"/>
  <c r="I13" i="50"/>
  <c r="I14" i="50"/>
  <c r="I15" i="50"/>
  <c r="I16" i="50"/>
  <c r="I17" i="50"/>
  <c r="I18" i="50"/>
  <c r="I11" i="50"/>
  <c r="E12" i="50"/>
  <c r="F12" i="50"/>
  <c r="G12" i="50"/>
  <c r="E13" i="50"/>
  <c r="F13" i="50"/>
  <c r="G13" i="50"/>
  <c r="E14" i="50"/>
  <c r="F14" i="50"/>
  <c r="G14" i="50"/>
  <c r="E15" i="50"/>
  <c r="F15" i="50"/>
  <c r="G15" i="50"/>
  <c r="E16" i="50"/>
  <c r="F16" i="50"/>
  <c r="G16" i="50"/>
  <c r="E17" i="50"/>
  <c r="F17" i="50"/>
  <c r="G17" i="50"/>
  <c r="E18" i="50"/>
  <c r="F18" i="50"/>
  <c r="G18" i="50"/>
  <c r="G11" i="50"/>
  <c r="F11" i="50"/>
  <c r="E11" i="50"/>
  <c r="H53" i="80" l="1"/>
  <c r="F11" i="80"/>
  <c r="H35" i="80"/>
  <c r="F10" i="80" s="1"/>
  <c r="H35" i="79"/>
  <c r="H53" i="79"/>
  <c r="H35" i="78"/>
  <c r="F10" i="78" s="1"/>
  <c r="H53" i="78"/>
  <c r="F11" i="78"/>
  <c r="H35" i="77"/>
  <c r="F10" i="77" s="1"/>
  <c r="F11" i="77"/>
  <c r="H53" i="77"/>
  <c r="F11" i="76"/>
  <c r="H35" i="75"/>
  <c r="F10" i="75" s="1"/>
  <c r="F11" i="75"/>
  <c r="H35" i="74"/>
  <c r="F10" i="74" s="1"/>
  <c r="F11" i="74"/>
  <c r="H53" i="73"/>
  <c r="H35" i="73"/>
  <c r="F10" i="73" s="1"/>
  <c r="F11" i="73"/>
  <c r="H35" i="72"/>
  <c r="F10" i="72" s="1"/>
  <c r="F11" i="72"/>
  <c r="J12" i="37"/>
  <c r="J13" i="37"/>
  <c r="J14" i="37"/>
  <c r="J17" i="37"/>
  <c r="J16" i="37"/>
  <c r="J15" i="37"/>
  <c r="A7" i="4"/>
  <c r="GH7" i="4"/>
  <c r="GG7" i="4"/>
  <c r="GF7" i="4"/>
  <c r="GE7" i="4"/>
  <c r="GD7" i="4"/>
  <c r="GC7" i="4"/>
  <c r="GA7" i="4"/>
  <c r="FY7" i="4"/>
  <c r="FW7" i="4"/>
  <c r="FU7" i="4"/>
  <c r="FS7" i="4"/>
  <c r="FQ7" i="4"/>
  <c r="FO7" i="4"/>
  <c r="FM7" i="4"/>
  <c r="FK7" i="4"/>
  <c r="FI7" i="4"/>
  <c r="FH7" i="4"/>
  <c r="FG7" i="4"/>
  <c r="FE7" i="4"/>
  <c r="FC7" i="4"/>
  <c r="FA7" i="4"/>
  <c r="EZ7" i="4"/>
  <c r="EX7" i="4"/>
  <c r="EV7" i="4"/>
  <c r="EU7" i="4"/>
  <c r="ES7" i="4"/>
  <c r="EQ7" i="4"/>
  <c r="EP7" i="4"/>
  <c r="EN7" i="4"/>
  <c r="EL7" i="4"/>
  <c r="EK7" i="4"/>
  <c r="EI7" i="4"/>
  <c r="EG7" i="4"/>
  <c r="EF7" i="4"/>
  <c r="ED7" i="4"/>
  <c r="EB7" i="4"/>
  <c r="EA7" i="4"/>
  <c r="DY7" i="4"/>
  <c r="DW7" i="4"/>
  <c r="DV7" i="4"/>
  <c r="DT7" i="4"/>
  <c r="DR7" i="4"/>
  <c r="DQ7" i="4"/>
  <c r="DO7" i="4"/>
  <c r="DM7" i="4"/>
  <c r="DL7" i="4"/>
  <c r="DJ7" i="4"/>
  <c r="DH7" i="4"/>
  <c r="CW7" i="4"/>
  <c r="CL7" i="4"/>
  <c r="CA7" i="4"/>
  <c r="BP7" i="4"/>
  <c r="BE7" i="4"/>
  <c r="AT7" i="4"/>
  <c r="AI7" i="4"/>
  <c r="X7" i="4"/>
  <c r="M7" i="4"/>
  <c r="B7" i="4"/>
  <c r="E35" i="50"/>
  <c r="J37" i="38"/>
  <c r="ET7" i="4"/>
  <c r="F10" i="79" l="1"/>
  <c r="H17" i="24"/>
  <c r="H16" i="24"/>
  <c r="H15" i="24"/>
  <c r="H14" i="24"/>
  <c r="H13" i="24"/>
  <c r="H12" i="24"/>
  <c r="H11" i="24"/>
  <c r="H10" i="24"/>
  <c r="H9" i="24"/>
  <c r="H8" i="24"/>
  <c r="H7" i="24"/>
  <c r="K50" i="37"/>
  <c r="H50" i="37"/>
  <c r="K49" i="37"/>
  <c r="H49" i="37"/>
  <c r="K48" i="37"/>
  <c r="J48" i="37"/>
  <c r="G48" i="37"/>
  <c r="F48" i="37"/>
  <c r="H48" i="37" s="1"/>
  <c r="E48" i="37"/>
  <c r="K47" i="37"/>
  <c r="J47" i="37"/>
  <c r="G47" i="37"/>
  <c r="F47" i="37"/>
  <c r="H47" i="37" s="1"/>
  <c r="E47" i="37"/>
  <c r="K46" i="37"/>
  <c r="J46" i="37"/>
  <c r="G46" i="37"/>
  <c r="F46" i="37"/>
  <c r="H46" i="37" s="1"/>
  <c r="E46" i="37"/>
  <c r="K45" i="37"/>
  <c r="J45" i="37"/>
  <c r="G45" i="37"/>
  <c r="F45" i="37"/>
  <c r="H45" i="37" s="1"/>
  <c r="E45" i="37"/>
  <c r="K44" i="37"/>
  <c r="J44" i="37"/>
  <c r="G44" i="37"/>
  <c r="F44" i="37"/>
  <c r="H44" i="37" s="1"/>
  <c r="E44" i="37"/>
  <c r="K43" i="37"/>
  <c r="J43" i="37"/>
  <c r="G43" i="37"/>
  <c r="F43" i="37"/>
  <c r="H43" i="37" s="1"/>
  <c r="E43" i="37"/>
  <c r="K42" i="37"/>
  <c r="J42" i="37"/>
  <c r="G42" i="37"/>
  <c r="F42" i="37"/>
  <c r="H42" i="37" s="1"/>
  <c r="E42" i="37"/>
  <c r="K41" i="37"/>
  <c r="J41" i="37"/>
  <c r="G41" i="37"/>
  <c r="F41" i="37"/>
  <c r="H41" i="37" s="1"/>
  <c r="E41" i="37"/>
  <c r="K32" i="37"/>
  <c r="H32" i="37"/>
  <c r="K31" i="37"/>
  <c r="H31" i="37"/>
  <c r="K30" i="37"/>
  <c r="J30" i="37"/>
  <c r="G30" i="37"/>
  <c r="F30" i="37"/>
  <c r="H30" i="37" s="1"/>
  <c r="E30" i="37"/>
  <c r="K29" i="37"/>
  <c r="J29" i="37"/>
  <c r="G29" i="37"/>
  <c r="F29" i="37"/>
  <c r="H29" i="37" s="1"/>
  <c r="E29" i="37"/>
  <c r="K28" i="37"/>
  <c r="J28" i="37"/>
  <c r="G28" i="37"/>
  <c r="F28" i="37"/>
  <c r="H28" i="37" s="1"/>
  <c r="E28" i="37"/>
  <c r="K27" i="37"/>
  <c r="J27" i="37"/>
  <c r="G27" i="37"/>
  <c r="F27" i="37"/>
  <c r="H27" i="37" s="1"/>
  <c r="E27" i="37"/>
  <c r="K26" i="37"/>
  <c r="J26" i="37"/>
  <c r="G26" i="37"/>
  <c r="F26" i="37"/>
  <c r="H26" i="37" s="1"/>
  <c r="E26" i="37"/>
  <c r="K25" i="37"/>
  <c r="J25" i="37"/>
  <c r="G25" i="37"/>
  <c r="F25" i="37"/>
  <c r="H25" i="37" s="1"/>
  <c r="E25" i="37"/>
  <c r="K24" i="37"/>
  <c r="J24" i="37"/>
  <c r="G24" i="37"/>
  <c r="F24" i="37"/>
  <c r="H24" i="37" s="1"/>
  <c r="E24" i="37"/>
  <c r="K23" i="37"/>
  <c r="J23" i="37"/>
  <c r="G23" i="37"/>
  <c r="F23" i="37"/>
  <c r="H23" i="37" s="1"/>
  <c r="E23" i="37"/>
  <c r="F17" i="37"/>
  <c r="F16" i="37"/>
  <c r="F15" i="37"/>
  <c r="F14" i="37"/>
  <c r="F13" i="37"/>
  <c r="D13" i="37"/>
  <c r="D12" i="37"/>
  <c r="C12" i="37"/>
  <c r="B12" i="37"/>
  <c r="K1" i="37"/>
  <c r="B1" i="37" a="1"/>
  <c r="B1" i="37" s="1"/>
  <c r="I52" i="50"/>
  <c r="H52" i="50"/>
  <c r="G52" i="50"/>
  <c r="F52" i="50"/>
  <c r="E52" i="50"/>
  <c r="D52" i="50"/>
  <c r="C52" i="50"/>
  <c r="I51" i="50"/>
  <c r="H51" i="50"/>
  <c r="G51" i="50"/>
  <c r="F51" i="50"/>
  <c r="E51" i="50"/>
  <c r="D51" i="50"/>
  <c r="C51" i="50"/>
  <c r="F50" i="50"/>
  <c r="H50" i="50" s="1"/>
  <c r="E50" i="50"/>
  <c r="D50" i="50"/>
  <c r="C50" i="50"/>
  <c r="I49" i="50"/>
  <c r="H49" i="50"/>
  <c r="F49" i="50"/>
  <c r="E49" i="50"/>
  <c r="D49" i="50"/>
  <c r="C49" i="50"/>
  <c r="E48" i="50"/>
  <c r="D48" i="50"/>
  <c r="C48" i="50"/>
  <c r="F47" i="50"/>
  <c r="H47" i="50" s="1"/>
  <c r="E47" i="50"/>
  <c r="D47" i="50"/>
  <c r="C47" i="50"/>
  <c r="E46" i="50"/>
  <c r="D46" i="50"/>
  <c r="C46" i="50"/>
  <c r="F45" i="50"/>
  <c r="H45" i="50" s="1"/>
  <c r="E45" i="50"/>
  <c r="D45" i="50"/>
  <c r="C45" i="50"/>
  <c r="D44" i="50"/>
  <c r="C44" i="50"/>
  <c r="D43" i="50"/>
  <c r="C43" i="50"/>
  <c r="B39" i="50"/>
  <c r="AE56" i="50" s="1"/>
  <c r="I36" i="50"/>
  <c r="H36" i="50"/>
  <c r="G36" i="50"/>
  <c r="F36" i="50"/>
  <c r="E36" i="50"/>
  <c r="D36" i="50"/>
  <c r="C36" i="50"/>
  <c r="I35" i="50"/>
  <c r="H35" i="50"/>
  <c r="G35" i="50"/>
  <c r="F35" i="50"/>
  <c r="D35" i="50"/>
  <c r="C35" i="50"/>
  <c r="G34" i="50"/>
  <c r="G50" i="50" s="1"/>
  <c r="F34" i="50"/>
  <c r="H34" i="50" s="1"/>
  <c r="E34" i="50"/>
  <c r="D34" i="50"/>
  <c r="C34" i="50"/>
  <c r="I33" i="50"/>
  <c r="G33" i="50"/>
  <c r="G49" i="50" s="1"/>
  <c r="F33" i="50"/>
  <c r="H33" i="50" s="1"/>
  <c r="E33" i="50"/>
  <c r="D33" i="50"/>
  <c r="C33" i="50"/>
  <c r="E32" i="50"/>
  <c r="D32" i="50"/>
  <c r="C32" i="50"/>
  <c r="G31" i="50"/>
  <c r="G47" i="50" s="1"/>
  <c r="F31" i="50"/>
  <c r="H31" i="50" s="1"/>
  <c r="E31" i="50"/>
  <c r="D31" i="50"/>
  <c r="C31" i="50"/>
  <c r="E30" i="50"/>
  <c r="D30" i="50"/>
  <c r="C30" i="50"/>
  <c r="E29" i="50"/>
  <c r="D29" i="50"/>
  <c r="C29" i="50"/>
  <c r="D28" i="50"/>
  <c r="C28" i="50"/>
  <c r="D27" i="50"/>
  <c r="C27" i="50"/>
  <c r="B23" i="50"/>
  <c r="AA44" i="38" s="1"/>
  <c r="D20" i="50"/>
  <c r="D19" i="50"/>
  <c r="I34" i="50"/>
  <c r="I50" i="50" s="1"/>
  <c r="D18" i="50"/>
  <c r="H18" i="50" s="1"/>
  <c r="H17" i="50"/>
  <c r="D17" i="50"/>
  <c r="I32" i="50"/>
  <c r="I48" i="50" s="1"/>
  <c r="G32" i="50"/>
  <c r="G48" i="50" s="1"/>
  <c r="D16" i="50"/>
  <c r="H16" i="50" s="1"/>
  <c r="I31" i="50"/>
  <c r="I47" i="50" s="1"/>
  <c r="H15" i="50"/>
  <c r="D15" i="50"/>
  <c r="I30" i="50"/>
  <c r="I46" i="50" s="1"/>
  <c r="G30" i="50"/>
  <c r="G46" i="50" s="1"/>
  <c r="F30" i="50"/>
  <c r="D14" i="50"/>
  <c r="H14" i="50" s="1"/>
  <c r="I29" i="50"/>
  <c r="I45" i="50" s="1"/>
  <c r="G29" i="50"/>
  <c r="G45" i="50" s="1"/>
  <c r="F29" i="50"/>
  <c r="H29" i="50" s="1"/>
  <c r="D13" i="50"/>
  <c r="I28" i="50"/>
  <c r="I44" i="50" s="1"/>
  <c r="G28" i="50"/>
  <c r="G44" i="50" s="1"/>
  <c r="F44" i="50"/>
  <c r="H44" i="50" s="1"/>
  <c r="E28" i="50"/>
  <c r="D12" i="50"/>
  <c r="H12" i="50" s="1"/>
  <c r="I27" i="50"/>
  <c r="I43" i="50" s="1"/>
  <c r="G27" i="50"/>
  <c r="G43" i="50" s="1"/>
  <c r="F27" i="50"/>
  <c r="H27" i="50" s="1"/>
  <c r="E27" i="50"/>
  <c r="D11" i="50"/>
  <c r="B7" i="50"/>
  <c r="AE54" i="50" s="1"/>
  <c r="X2" i="50"/>
  <c r="FD7" i="4"/>
  <c r="EY7" i="4"/>
  <c r="EO7" i="4"/>
  <c r="EJ7" i="4"/>
  <c r="EE7" i="4"/>
  <c r="DZ7" i="4"/>
  <c r="DU7" i="4"/>
  <c r="DP7" i="4"/>
  <c r="G27" i="38"/>
  <c r="DK7" i="4" s="1"/>
  <c r="F11" i="38" a="1"/>
  <c r="K12" i="38" a="1"/>
  <c r="F19" i="38" a="1"/>
  <c r="Q14" i="38" a="1"/>
  <c r="M19" i="38" a="1"/>
  <c r="E27" i="38" a="1"/>
  <c r="K15" i="38" a="1"/>
  <c r="F17" i="38" a="1"/>
  <c r="M15" i="38" a="1"/>
  <c r="E20" i="38" a="1"/>
  <c r="F14" i="38" a="1"/>
  <c r="Q15" i="38" a="1"/>
  <c r="N16" i="38" a="1"/>
  <c r="F18" i="38" a="1"/>
  <c r="F16" i="38" a="1"/>
  <c r="L14" i="38" a="1"/>
  <c r="L11" i="38" a="1"/>
  <c r="E15" i="38" a="1"/>
  <c r="E11" i="38" a="1"/>
  <c r="Q16" i="38" a="1"/>
  <c r="E28" i="38" a="1"/>
  <c r="K18" i="38" a="1"/>
  <c r="Q19" i="38" a="1"/>
  <c r="L19" i="38" a="1"/>
  <c r="N19" i="38" a="1"/>
  <c r="Q12" i="38" a="1"/>
  <c r="K11" i="38" a="1"/>
  <c r="K17" i="38" a="1"/>
  <c r="N15" i="38" a="1"/>
  <c r="M17" i="38" a="1"/>
  <c r="E36" i="38" a="1"/>
  <c r="F13" i="38" a="1"/>
  <c r="K13" i="38" a="1"/>
  <c r="L17" i="38" a="1"/>
  <c r="L20" i="38" a="1"/>
  <c r="F12" i="38" a="1"/>
  <c r="N12" i="38" a="1"/>
  <c r="Q13" i="38" a="1"/>
  <c r="E13" i="38" a="1"/>
  <c r="Q18" i="38" a="1"/>
  <c r="N17" i="38" a="1"/>
  <c r="E32" i="38" a="1"/>
  <c r="E31" i="38" a="1"/>
  <c r="M14" i="38" a="1"/>
  <c r="M11" i="38" a="1"/>
  <c r="E30" i="38" a="1"/>
  <c r="M16" i="38" a="1"/>
  <c r="K16" i="38" a="1"/>
  <c r="L15" i="38" a="1"/>
  <c r="M13" i="38" a="1"/>
  <c r="M18" i="38" a="1"/>
  <c r="Q17" i="38" a="1"/>
  <c r="L12" i="38" a="1"/>
  <c r="F15" i="38" a="1"/>
  <c r="E17" i="38" a="1"/>
  <c r="E35" i="38" a="1"/>
  <c r="N13" i="38" a="1"/>
  <c r="L18" i="38" a="1"/>
  <c r="E29" i="38" a="1"/>
  <c r="F20" i="38" a="1"/>
  <c r="E34" i="38" a="1"/>
  <c r="K20" i="38" a="1"/>
  <c r="L13" i="38" a="1"/>
  <c r="Q20" i="38" a="1"/>
  <c r="N20" i="38" a="1"/>
  <c r="Q11" i="38" a="1"/>
  <c r="M12" i="38" a="1"/>
  <c r="K14" i="38" a="1"/>
  <c r="M20" i="38" a="1"/>
  <c r="K19" i="38" a="1"/>
  <c r="N14" i="38" a="1"/>
  <c r="E16" i="38" a="1"/>
  <c r="E12" i="38" a="1"/>
  <c r="N11" i="38" a="1"/>
  <c r="E18" i="38" a="1"/>
  <c r="L16" i="38" a="1"/>
  <c r="N18" i="38" a="1"/>
  <c r="E33" i="38" a="1"/>
  <c r="E14" i="38" a="1"/>
  <c r="E19" i="38" a="1"/>
  <c r="F32" i="50" l="1"/>
  <c r="H32" i="50" s="1"/>
  <c r="H37" i="50" s="1"/>
  <c r="AC35" i="38" s="1"/>
  <c r="F48" i="50"/>
  <c r="H48" i="50" s="1"/>
  <c r="H13" i="50"/>
  <c r="F46" i="50"/>
  <c r="H46" i="50" s="1"/>
  <c r="H30" i="50"/>
  <c r="F28" i="50"/>
  <c r="H28" i="50" s="1"/>
  <c r="E44" i="50"/>
  <c r="AA43" i="38"/>
  <c r="K35" i="37"/>
  <c r="K53" i="37"/>
  <c r="H53" i="37"/>
  <c r="H35" i="37"/>
  <c r="H11" i="50"/>
  <c r="E43" i="50"/>
  <c r="F43" i="50"/>
  <c r="H43" i="50" s="1"/>
  <c r="AB45" i="38"/>
  <c r="AA45" i="38"/>
  <c r="AB44" i="38"/>
  <c r="AD45" i="38" s="1"/>
  <c r="AE55" i="50"/>
  <c r="Q11" i="38"/>
  <c r="K7" i="4" s="1"/>
  <c r="M14" i="38"/>
  <c r="AN7" i="4" s="1"/>
  <c r="F16" i="38"/>
  <c r="BG7" i="4" s="1"/>
  <c r="L20" i="38"/>
  <c r="DA7" i="4" s="1"/>
  <c r="E33" i="38"/>
  <c r="EM7" i="4" s="1"/>
  <c r="N16" i="38"/>
  <c r="BK7" i="4" s="1"/>
  <c r="E31" i="38"/>
  <c r="EC7" i="4" s="1"/>
  <c r="M17" i="38"/>
  <c r="BU7" i="4" s="1"/>
  <c r="K14" i="38"/>
  <c r="AL7" i="4" s="1"/>
  <c r="F20" i="38"/>
  <c r="CY7" i="4" s="1"/>
  <c r="M13" i="38"/>
  <c r="AC7" i="4" s="1"/>
  <c r="L19" i="38"/>
  <c r="CP7" i="4" s="1"/>
  <c r="K20" i="38"/>
  <c r="CZ7" i="4" s="1"/>
  <c r="N13" i="38"/>
  <c r="AD7" i="4" s="1"/>
  <c r="F11" i="38"/>
  <c r="D7" i="4" s="1"/>
  <c r="E17" i="38"/>
  <c r="BQ7" i="4" s="1"/>
  <c r="N19" i="38"/>
  <c r="CR7" i="4" s="1"/>
  <c r="M20" i="38"/>
  <c r="DB7" i="4" s="1"/>
  <c r="M15" i="38"/>
  <c r="AY7" i="4" s="1"/>
  <c r="F17" i="38"/>
  <c r="BR7" i="4" s="1"/>
  <c r="E34" i="38"/>
  <c r="ER7" i="4" s="1"/>
  <c r="E14" i="38"/>
  <c r="AJ7" i="4" s="1"/>
  <c r="K18" i="38"/>
  <c r="CD7" i="4" s="1"/>
  <c r="N11" i="38"/>
  <c r="H7" i="4" s="1"/>
  <c r="M12" i="38"/>
  <c r="R7" i="4" s="1"/>
  <c r="M18" i="38"/>
  <c r="CF7" i="4" s="1"/>
  <c r="E27" i="38"/>
  <c r="Q16" i="38"/>
  <c r="BN7" i="4" s="1"/>
  <c r="N18" i="38"/>
  <c r="CG7" i="4" s="1"/>
  <c r="E11" i="38"/>
  <c r="C7" i="4" s="1"/>
  <c r="K15" i="38"/>
  <c r="AW7" i="4" s="1"/>
  <c r="M19" i="38"/>
  <c r="CQ7" i="4" s="1"/>
  <c r="L15" i="38"/>
  <c r="AX7" i="4" s="1"/>
  <c r="Q17" i="38"/>
  <c r="BY7" i="4" s="1"/>
  <c r="E28" i="38"/>
  <c r="DN7" i="4" s="1"/>
  <c r="Q12" i="38"/>
  <c r="V7" i="4" s="1"/>
  <c r="N14" i="38"/>
  <c r="AO7" i="4" s="1"/>
  <c r="K16" i="38"/>
  <c r="BH7" i="4" s="1"/>
  <c r="K11" i="38"/>
  <c r="F12" i="38"/>
  <c r="O7" i="4" s="1"/>
  <c r="L16" i="38"/>
  <c r="BI7" i="4" s="1"/>
  <c r="E18" i="38"/>
  <c r="CB7" i="4" s="1"/>
  <c r="Q18" i="38"/>
  <c r="CJ7" i="4" s="1"/>
  <c r="N20" i="38"/>
  <c r="DC7" i="4" s="1"/>
  <c r="E30" i="38"/>
  <c r="DX7" i="4" s="1"/>
  <c r="L14" i="38"/>
  <c r="AM7" i="4" s="1"/>
  <c r="L12" i="38"/>
  <c r="Q7" i="4" s="1"/>
  <c r="Q14" i="38"/>
  <c r="AR7" i="4" s="1"/>
  <c r="F19" i="38"/>
  <c r="CN7" i="4" s="1"/>
  <c r="F14" i="38"/>
  <c r="AK7" i="4" s="1"/>
  <c r="N12" i="38"/>
  <c r="S7" i="4" s="1"/>
  <c r="F15" i="38"/>
  <c r="AV7" i="4" s="1"/>
  <c r="E16" i="38"/>
  <c r="BF7" i="4" s="1"/>
  <c r="E12" i="38"/>
  <c r="N7" i="4" s="1"/>
  <c r="L11" i="38"/>
  <c r="F7" i="4" s="1"/>
  <c r="E13" i="38"/>
  <c r="Y7" i="4" s="1"/>
  <c r="Q13" i="38"/>
  <c r="AG7" i="4" s="1"/>
  <c r="N15" i="38"/>
  <c r="AZ7" i="4" s="1"/>
  <c r="K17" i="38"/>
  <c r="BS7" i="4" s="1"/>
  <c r="K12" i="38"/>
  <c r="P7" i="4" s="1"/>
  <c r="M16" i="38"/>
  <c r="BJ7" i="4" s="1"/>
  <c r="F18" i="38"/>
  <c r="CC7" i="4" s="1"/>
  <c r="M11" i="38"/>
  <c r="G7" i="4" s="1"/>
  <c r="F13" i="38"/>
  <c r="Z7" i="4" s="1"/>
  <c r="L17" i="38"/>
  <c r="BT7" i="4" s="1"/>
  <c r="E19" i="38"/>
  <c r="CM7" i="4" s="1"/>
  <c r="Q19" i="38"/>
  <c r="CU7" i="4" s="1"/>
  <c r="E35" i="38"/>
  <c r="EW7" i="4" s="1"/>
  <c r="L18" i="38"/>
  <c r="CE7" i="4" s="1"/>
  <c r="E20" i="38"/>
  <c r="CX7" i="4" s="1"/>
  <c r="Q20" i="38"/>
  <c r="DF7" i="4" s="1"/>
  <c r="K13" i="38"/>
  <c r="AA7" i="4" s="1"/>
  <c r="L13" i="38"/>
  <c r="AB7" i="4" s="1"/>
  <c r="E15" i="38"/>
  <c r="AU7" i="4" s="1"/>
  <c r="Q15" i="38"/>
  <c r="BC7" i="4" s="1"/>
  <c r="N17" i="38"/>
  <c r="BV7" i="4" s="1"/>
  <c r="K19" i="38"/>
  <c r="CO7" i="4" s="1"/>
  <c r="E29" i="38"/>
  <c r="DS7" i="4" s="1"/>
  <c r="E36" i="38"/>
  <c r="FB7" i="4" s="1"/>
  <c r="E32" i="38"/>
  <c r="EH7" i="4" s="1"/>
  <c r="P14" i="38" a="1"/>
  <c r="O15" i="38" a="1"/>
  <c r="F10" i="37" l="1"/>
  <c r="DI7" i="4"/>
  <c r="E7" i="4"/>
  <c r="H53" i="50"/>
  <c r="AF56" i="50" s="1"/>
  <c r="H21" i="50"/>
  <c r="AF55" i="50"/>
  <c r="AH56" i="50" s="1"/>
  <c r="F11" i="37"/>
  <c r="O15" i="38"/>
  <c r="P14" i="38"/>
  <c r="AQ7" i="4" s="1"/>
  <c r="P12" i="38" a="1"/>
  <c r="P11" i="38" a="1"/>
  <c r="O16" i="38" a="1"/>
  <c r="O17" i="38" a="1"/>
  <c r="P16" i="38" a="1"/>
  <c r="O14" i="38" a="1"/>
  <c r="P15" i="38" a="1"/>
  <c r="O20" i="38" a="1"/>
  <c r="P18" i="38" a="1"/>
  <c r="O12" i="38" a="1"/>
  <c r="O18" i="38" a="1"/>
  <c r="P17" i="38" a="1"/>
  <c r="P20" i="38" a="1"/>
  <c r="O11" i="38" a="1"/>
  <c r="O19" i="38" a="1"/>
  <c r="P13" i="38" a="1"/>
  <c r="P19" i="38" a="1"/>
  <c r="O13" i="38" a="1"/>
  <c r="AC34" i="38" l="1"/>
  <c r="H55" i="50"/>
  <c r="AF54" i="50"/>
  <c r="AC32" i="38"/>
  <c r="O28" i="38" s="1"/>
  <c r="FF7" i="4" s="1"/>
  <c r="AB43" i="38"/>
  <c r="AD44" i="38" s="1"/>
  <c r="O11" i="38"/>
  <c r="R11" i="38" s="1"/>
  <c r="L7" i="4" s="1"/>
  <c r="R15" i="38"/>
  <c r="BD7" i="4" s="1"/>
  <c r="BA7" i="4"/>
  <c r="P17" i="38"/>
  <c r="BX7" i="4" s="1"/>
  <c r="AC36" i="38"/>
  <c r="H57" i="50"/>
  <c r="P20" i="38"/>
  <c r="DE7" i="4" s="1"/>
  <c r="O19" i="38"/>
  <c r="CS7" i="4" s="1"/>
  <c r="P15" i="38"/>
  <c r="BB7" i="4" s="1"/>
  <c r="P16" i="38"/>
  <c r="BM7" i="4" s="1"/>
  <c r="P12" i="38"/>
  <c r="P19" i="38"/>
  <c r="CT7" i="4" s="1"/>
  <c r="P13" i="38"/>
  <c r="AF7" i="4" s="1"/>
  <c r="P11" i="38"/>
  <c r="O16" i="38"/>
  <c r="O20" i="38"/>
  <c r="P18" i="38"/>
  <c r="CI7" i="4" s="1"/>
  <c r="O18" i="38"/>
  <c r="O17" i="38"/>
  <c r="O14" i="38"/>
  <c r="O13" i="38"/>
  <c r="O12" i="38"/>
  <c r="H56" i="50" l="1"/>
  <c r="AH55" i="50"/>
  <c r="S28" i="38"/>
  <c r="FV7" i="4" s="1"/>
  <c r="P28" i="38"/>
  <c r="P30" i="38" s="1"/>
  <c r="FL7" i="4" s="1"/>
  <c r="R28" i="38"/>
  <c r="Q28" i="38"/>
  <c r="T28" i="38"/>
  <c r="T30" i="38" s="1"/>
  <c r="I7" i="4"/>
  <c r="R20" i="38"/>
  <c r="DG7" i="4" s="1"/>
  <c r="DD7" i="4"/>
  <c r="R19" i="38"/>
  <c r="CV7" i="4" s="1"/>
  <c r="R18" i="38"/>
  <c r="CK7" i="4" s="1"/>
  <c r="CH7" i="4"/>
  <c r="R17" i="38"/>
  <c r="BZ7" i="4" s="1"/>
  <c r="BW7" i="4"/>
  <c r="R16" i="38"/>
  <c r="BO7" i="4" s="1"/>
  <c r="BL7" i="4"/>
  <c r="R14" i="38"/>
  <c r="AS7" i="4" s="1"/>
  <c r="AP7" i="4"/>
  <c r="R13" i="38"/>
  <c r="AH7" i="4" s="1"/>
  <c r="AE7" i="4"/>
  <c r="U7" i="4"/>
  <c r="T7" i="4"/>
  <c r="J7" i="4"/>
  <c r="R12" i="38"/>
  <c r="W7" i="4" s="1"/>
  <c r="FZ7" i="4" l="1"/>
  <c r="GB7" i="4"/>
  <c r="R30" i="38"/>
  <c r="FT7" i="4" s="1"/>
  <c r="FR7" i="4"/>
  <c r="Q30" i="38"/>
  <c r="FP7" i="4" s="1"/>
  <c r="FN7" i="4"/>
  <c r="FJ7" i="4"/>
  <c r="S30" i="38"/>
  <c r="FX7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pc48</author>
  </authors>
  <commentList>
    <comment ref="P28" authorId="0" shapeId="0" xr:uid="{F9E3D8BF-A9CC-4725-A076-14D9B8ED324A}">
      <text>
        <r>
          <rPr>
            <sz val="10"/>
            <color indexed="81"/>
            <rFont val="Meiryo UI"/>
            <family val="3"/>
            <charset val="128"/>
          </rPr>
          <t>基準年度の数値を転記する計算式が入っています。必要に応じて計算式を削除し、数値を入力してください。</t>
        </r>
      </text>
    </comment>
    <comment ref="Q28" authorId="0" shapeId="0" xr:uid="{20C48E21-6772-4A6E-A668-EBF98336E7A0}">
      <text>
        <r>
          <rPr>
            <sz val="10"/>
            <color indexed="81"/>
            <rFont val="Meiryo UI"/>
            <family val="3"/>
            <charset val="128"/>
          </rPr>
          <t>基準年度の数値を転記する計算式が入っています。必要に応じて計算式を削除し、数値を入力してください。</t>
        </r>
      </text>
    </comment>
    <comment ref="R28" authorId="0" shapeId="0" xr:uid="{222CE760-7C50-41AC-AE75-49065C122AE2}">
      <text>
        <r>
          <rPr>
            <sz val="10"/>
            <color indexed="81"/>
            <rFont val="Meiryo UI"/>
            <family val="3"/>
            <charset val="128"/>
          </rPr>
          <t>基準年度の数値を転記する計算式が入っています。必要に応じて計算式を削除し、数値を入力してください。</t>
        </r>
      </text>
    </comment>
    <comment ref="S28" authorId="0" shapeId="0" xr:uid="{91CDEF74-CCEE-4EF7-94AD-4FFD1775E54D}">
      <text>
        <r>
          <rPr>
            <sz val="10"/>
            <color indexed="81"/>
            <rFont val="Meiryo UI"/>
            <family val="3"/>
            <charset val="128"/>
          </rPr>
          <t>基準年度の数値を転記する計算式が入っています。必要に応じて計算式を削除し、数値を入力してください。</t>
        </r>
      </text>
    </comment>
    <comment ref="T28" authorId="0" shapeId="0" xr:uid="{DA705190-3FBB-4E94-89AD-808AB32C24D2}">
      <text>
        <r>
          <rPr>
            <sz val="10"/>
            <color indexed="81"/>
            <rFont val="Meiryo UI"/>
            <family val="3"/>
            <charset val="128"/>
          </rPr>
          <t>基準年度の数値を転記する計算式が入っています。必要に応じて計算式を削除し、数値を入力してください。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澤田 佳奈子</author>
  </authors>
  <commentList>
    <comment ref="K7" authorId="0" shapeId="0" xr:uid="{BC6FF163-F3AF-4C85-B684-F4AACD6B1E50}">
      <text>
        <r>
          <rPr>
            <sz val="9"/>
            <color indexed="81"/>
            <rFont val="MS P ゴシック"/>
            <family val="3"/>
            <charset val="128"/>
          </rPr>
          <t xml:space="preserve">単位に気を付けてください。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<sst xmlns="http://schemas.openxmlformats.org/spreadsheetml/2006/main" count="2018" uniqueCount="582">
  <si>
    <t>①</t>
    <phoneticPr fontId="2"/>
  </si>
  <si>
    <t>②</t>
    <phoneticPr fontId="2"/>
  </si>
  <si>
    <t>E27</t>
    <phoneticPr fontId="2"/>
  </si>
  <si>
    <t>P27</t>
    <phoneticPr fontId="2"/>
  </si>
  <si>
    <t>P29</t>
    <phoneticPr fontId="2"/>
  </si>
  <si>
    <t>e</t>
    <phoneticPr fontId="2"/>
  </si>
  <si>
    <t>e</t>
    <phoneticPr fontId="2"/>
  </si>
  <si>
    <t>備考</t>
    <rPh sb="0" eb="2">
      <t>ビコウ</t>
    </rPh>
    <phoneticPr fontId="2"/>
  </si>
  <si>
    <t>CO2排出係数</t>
    <rPh sb="3" eb="5">
      <t>ハイシュツ</t>
    </rPh>
    <rPh sb="5" eb="7">
      <t>ケイスウ</t>
    </rPh>
    <phoneticPr fontId="4"/>
  </si>
  <si>
    <t>活動量</t>
    <rPh sb="0" eb="2">
      <t>カツドウ</t>
    </rPh>
    <rPh sb="2" eb="3">
      <t>リョウ</t>
    </rPh>
    <phoneticPr fontId="2"/>
  </si>
  <si>
    <t>月別の活動量（使用量・購買量）　</t>
    <rPh sb="0" eb="2">
      <t>ツキベツ</t>
    </rPh>
    <rPh sb="3" eb="6">
      <t>カツドウリョウ</t>
    </rPh>
    <rPh sb="7" eb="10">
      <t>シヨウリョウ</t>
    </rPh>
    <rPh sb="11" eb="13">
      <t>コウバイ</t>
    </rPh>
    <rPh sb="13" eb="14">
      <t>リョウ</t>
    </rPh>
    <phoneticPr fontId="4"/>
  </si>
  <si>
    <t>製品中への注入量</t>
    <phoneticPr fontId="2"/>
  </si>
  <si>
    <t>単位</t>
    <rPh sb="0" eb="2">
      <t>タンイ</t>
    </rPh>
    <phoneticPr fontId="4"/>
  </si>
  <si>
    <t>係数</t>
    <rPh sb="0" eb="2">
      <t>ケイスウ</t>
    </rPh>
    <phoneticPr fontId="2"/>
  </si>
  <si>
    <t>単位</t>
    <rPh sb="0" eb="2">
      <t>タンイ</t>
    </rPh>
    <phoneticPr fontId="2"/>
  </si>
  <si>
    <t>把握対象</t>
    <rPh sb="0" eb="2">
      <t>ハアク</t>
    </rPh>
    <rPh sb="2" eb="4">
      <t>タイショウ</t>
    </rPh>
    <phoneticPr fontId="2"/>
  </si>
  <si>
    <t>４月</t>
    <rPh sb="1" eb="2">
      <t>ガツ</t>
    </rPh>
    <phoneticPr fontId="4"/>
  </si>
  <si>
    <t>５月</t>
    <rPh sb="1" eb="2">
      <t>ガツ</t>
    </rPh>
    <phoneticPr fontId="4"/>
  </si>
  <si>
    <t>６月</t>
    <rPh sb="1" eb="2">
      <t>ガツ</t>
    </rPh>
    <phoneticPr fontId="4"/>
  </si>
  <si>
    <t>７月</t>
    <rPh sb="1" eb="2">
      <t>ガツ</t>
    </rPh>
    <phoneticPr fontId="4"/>
  </si>
  <si>
    <t>８月</t>
    <rPh sb="1" eb="2">
      <t>ガツ</t>
    </rPh>
    <phoneticPr fontId="4"/>
  </si>
  <si>
    <t>９月</t>
    <rPh sb="1" eb="2">
      <t>ガツ</t>
    </rPh>
    <phoneticPr fontId="4"/>
  </si>
  <si>
    <t>１０月</t>
    <rPh sb="2" eb="3">
      <t>ガツ</t>
    </rPh>
    <phoneticPr fontId="4"/>
  </si>
  <si>
    <t>１１月</t>
    <rPh sb="2" eb="3">
      <t>ガツ</t>
    </rPh>
    <phoneticPr fontId="4"/>
  </si>
  <si>
    <t>１２月</t>
    <rPh sb="2" eb="3">
      <t>ガツ</t>
    </rPh>
    <phoneticPr fontId="4"/>
  </si>
  <si>
    <t>１月</t>
    <rPh sb="1" eb="2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</si>
  <si>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</si>
  <si>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</si>
  <si>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>月</t>
    <rPh sb="0" eb="1">
      <t>ツキ</t>
    </rPh>
    <phoneticPr fontId="2"/>
  </si>
  <si>
    <t>日</t>
    <rPh sb="0" eb="1">
      <t>ヒ</t>
    </rPh>
    <phoneticPr fontId="2"/>
  </si>
  <si>
    <t>非表示</t>
    <rPh sb="0" eb="3">
      <t>ヒヒョウジ</t>
    </rPh>
    <phoneticPr fontId="4"/>
  </si>
  <si>
    <t>輸入原料炭</t>
  </si>
  <si>
    <t>国産一般炭</t>
  </si>
  <si>
    <t>輸入一般炭</t>
  </si>
  <si>
    <t>輸入無煙炭</t>
  </si>
  <si>
    <t>ナフサ</t>
  </si>
  <si>
    <t>灯油</t>
  </si>
  <si>
    <t>軽油</t>
  </si>
  <si>
    <t>潤滑油</t>
  </si>
  <si>
    <t>コールタール</t>
  </si>
  <si>
    <t>コークス炉ガス</t>
  </si>
  <si>
    <t>高炉ガス</t>
  </si>
  <si>
    <t>転炉ガス</t>
  </si>
  <si>
    <t>No.</t>
    <phoneticPr fontId="4"/>
  </si>
  <si>
    <t>商用電力</t>
    <rPh sb="0" eb="2">
      <t>ショウヨウ</t>
    </rPh>
    <rPh sb="2" eb="4">
      <t>デンリョク</t>
    </rPh>
    <phoneticPr fontId="4"/>
  </si>
  <si>
    <t>揮発油（ガソリン）</t>
  </si>
  <si>
    <t>排出係数・発熱係数表</t>
    <rPh sb="0" eb="2">
      <t>ハイシュツ</t>
    </rPh>
    <rPh sb="2" eb="4">
      <t>ケイスウ</t>
    </rPh>
    <rPh sb="5" eb="7">
      <t>ハツネツ</t>
    </rPh>
    <rPh sb="7" eb="9">
      <t>ケイスウ</t>
    </rPh>
    <rPh sb="9" eb="10">
      <t>ヒョウ</t>
    </rPh>
    <phoneticPr fontId="4"/>
  </si>
  <si>
    <t>出典</t>
    <rPh sb="0" eb="2">
      <t>シュッテン</t>
    </rPh>
    <phoneticPr fontId="4"/>
  </si>
  <si>
    <t>計算ファイル（F.省エネ設備用）[Excel]</t>
    <rPh sb="0" eb="2">
      <t>ケイサン</t>
    </rPh>
    <rPh sb="9" eb="10">
      <t>ショウ</t>
    </rPh>
    <rPh sb="12" eb="14">
      <t>セツビ</t>
    </rPh>
    <rPh sb="14" eb="15">
      <t>ヨウ</t>
    </rPh>
    <phoneticPr fontId="4"/>
  </si>
  <si>
    <t>排出係数</t>
    <rPh sb="0" eb="2">
      <t>ハイシュツ</t>
    </rPh>
    <rPh sb="2" eb="4">
      <t>ケイスウ</t>
    </rPh>
    <phoneticPr fontId="4"/>
  </si>
  <si>
    <t>ランニングコスト</t>
    <phoneticPr fontId="4"/>
  </si>
  <si>
    <t>エネルギー種別</t>
    <rPh sb="5" eb="7">
      <t>シュベツ</t>
    </rPh>
    <phoneticPr fontId="4"/>
  </si>
  <si>
    <t>消費量単位</t>
    <rPh sb="0" eb="3">
      <t>ショウヒリョウ</t>
    </rPh>
    <rPh sb="3" eb="5">
      <t>タンイ</t>
    </rPh>
    <phoneticPr fontId="4"/>
  </si>
  <si>
    <t>係数</t>
    <rPh sb="0" eb="2">
      <t>ケイスウ</t>
    </rPh>
    <phoneticPr fontId="4"/>
  </si>
  <si>
    <t>kWh/年</t>
    <rPh sb="4" eb="5">
      <t>ネン</t>
    </rPh>
    <phoneticPr fontId="4"/>
  </si>
  <si>
    <t>kgCO2/kWh</t>
    <phoneticPr fontId="4"/>
  </si>
  <si>
    <t>t-CO2/kWh</t>
    <phoneticPr fontId="4"/>
  </si>
  <si>
    <t>円/kWh</t>
    <rPh sb="0" eb="1">
      <t>エン</t>
    </rPh>
    <phoneticPr fontId="4"/>
  </si>
  <si>
    <t>都市ガス</t>
    <rPh sb="0" eb="2">
      <t>トシ</t>
    </rPh>
    <phoneticPr fontId="4"/>
  </si>
  <si>
    <r>
      <t>Nm</t>
    </r>
    <r>
      <rPr>
        <vertAlign val="superscript"/>
        <sz val="11"/>
        <rFont val="Meiryo UI"/>
        <family val="3"/>
        <charset val="128"/>
      </rPr>
      <t>3</t>
    </r>
    <r>
      <rPr>
        <sz val="11"/>
        <rFont val="Meiryo UI"/>
        <family val="3"/>
        <charset val="128"/>
      </rPr>
      <t>/年</t>
    </r>
    <rPh sb="4" eb="5">
      <t>ネン</t>
    </rPh>
    <phoneticPr fontId="4"/>
  </si>
  <si>
    <r>
      <t>kgCO2/Nm</t>
    </r>
    <r>
      <rPr>
        <vertAlign val="superscript"/>
        <sz val="11"/>
        <rFont val="Meiryo UI"/>
        <family val="3"/>
        <charset val="128"/>
      </rPr>
      <t>3</t>
    </r>
    <phoneticPr fontId="4"/>
  </si>
  <si>
    <r>
      <t>t-CO2/Nm</t>
    </r>
    <r>
      <rPr>
        <vertAlign val="superscript"/>
        <sz val="11"/>
        <rFont val="Meiryo UI"/>
        <family val="3"/>
        <charset val="128"/>
      </rPr>
      <t>3</t>
    </r>
    <phoneticPr fontId="4"/>
  </si>
  <si>
    <r>
      <t>円/Nm</t>
    </r>
    <r>
      <rPr>
        <vertAlign val="superscript"/>
        <sz val="11"/>
        <rFont val="Meiryo UI"/>
        <family val="3"/>
        <charset val="128"/>
      </rPr>
      <t>3</t>
    </r>
    <rPh sb="0" eb="1">
      <t>エン</t>
    </rPh>
    <phoneticPr fontId="4"/>
  </si>
  <si>
    <t>輸入一般炭</t>
    <rPh sb="0" eb="2">
      <t>ユニュウ</t>
    </rPh>
    <rPh sb="2" eb="4">
      <t>イッパン</t>
    </rPh>
    <rPh sb="4" eb="5">
      <t>タン</t>
    </rPh>
    <phoneticPr fontId="4"/>
  </si>
  <si>
    <t>kg/年</t>
    <rPh sb="3" eb="4">
      <t>ネン</t>
    </rPh>
    <phoneticPr fontId="4"/>
  </si>
  <si>
    <t>kgCO2/kg</t>
    <phoneticPr fontId="4"/>
  </si>
  <si>
    <t>t-CO2/kg</t>
    <phoneticPr fontId="4"/>
  </si>
  <si>
    <t>円/kg</t>
    <rPh sb="0" eb="1">
      <t>エン</t>
    </rPh>
    <phoneticPr fontId="4"/>
  </si>
  <si>
    <t>LPG</t>
    <phoneticPr fontId="4"/>
  </si>
  <si>
    <t>LNG</t>
    <phoneticPr fontId="4"/>
  </si>
  <si>
    <t>灯油</t>
    <rPh sb="0" eb="2">
      <t>トウユ</t>
    </rPh>
    <phoneticPr fontId="4"/>
  </si>
  <si>
    <t>L/年</t>
    <rPh sb="2" eb="3">
      <t>ネン</t>
    </rPh>
    <phoneticPr fontId="4"/>
  </si>
  <si>
    <t>kgCO2/L</t>
    <phoneticPr fontId="4"/>
  </si>
  <si>
    <t>t-CO2/L</t>
    <phoneticPr fontId="4"/>
  </si>
  <si>
    <t>円/L</t>
    <rPh sb="0" eb="1">
      <t>エン</t>
    </rPh>
    <phoneticPr fontId="4"/>
  </si>
  <si>
    <t>A重油</t>
    <rPh sb="1" eb="3">
      <t>ジュウユ</t>
    </rPh>
    <phoneticPr fontId="4"/>
  </si>
  <si>
    <t>B・C重油</t>
    <rPh sb="3" eb="5">
      <t>ジュウユ</t>
    </rPh>
    <phoneticPr fontId="4"/>
  </si>
  <si>
    <t>揮発油(ガソリン)</t>
    <rPh sb="0" eb="3">
      <t>キハツユ</t>
    </rPh>
    <phoneticPr fontId="4"/>
  </si>
  <si>
    <t>軽油</t>
    <rPh sb="0" eb="2">
      <t>ケイユ</t>
    </rPh>
    <phoneticPr fontId="4"/>
  </si>
  <si>
    <t>ジェット燃料</t>
    <rPh sb="4" eb="6">
      <t>ネンリョウ</t>
    </rPh>
    <phoneticPr fontId="4"/>
  </si>
  <si>
    <t>同HPの「参考資料」には下記の数値があるが、商用電力、都市ガスの記載がないため、不採用とする</t>
    <rPh sb="0" eb="1">
      <t>ドウ</t>
    </rPh>
    <rPh sb="5" eb="7">
      <t>サンコウ</t>
    </rPh>
    <rPh sb="7" eb="9">
      <t>シリョウ</t>
    </rPh>
    <rPh sb="12" eb="14">
      <t>カキ</t>
    </rPh>
    <rPh sb="15" eb="17">
      <t>スウチ</t>
    </rPh>
    <rPh sb="22" eb="24">
      <t>ショウヨウ</t>
    </rPh>
    <rPh sb="24" eb="26">
      <t>デンリョク</t>
    </rPh>
    <rPh sb="27" eb="29">
      <t>トシ</t>
    </rPh>
    <rPh sb="32" eb="34">
      <t>キサイ</t>
    </rPh>
    <rPh sb="40" eb="43">
      <t>フサイヨウ</t>
    </rPh>
    <phoneticPr fontId="4"/>
  </si>
  <si>
    <t>kgCO2/kg</t>
  </si>
  <si>
    <t>コークス用原料炭</t>
  </si>
  <si>
    <t>吹込用原料炭</t>
  </si>
  <si>
    <t>石炭コークス</t>
  </si>
  <si>
    <t>石油コークス又はFCC コーク</t>
  </si>
  <si>
    <t>石油アスファルト</t>
  </si>
  <si>
    <t>コンデンセート（NGL）</t>
  </si>
  <si>
    <t>kgCO2/L</t>
  </si>
  <si>
    <t>原油（除くコンデンセート）</t>
  </si>
  <si>
    <t>ジェット燃料油</t>
  </si>
  <si>
    <t>Ａ重油</t>
  </si>
  <si>
    <t>Ｂ・Ｃ重油</t>
  </si>
  <si>
    <t>液化石油ガス（LPG）</t>
  </si>
  <si>
    <t>石油系炭化水素ガス</t>
  </si>
  <si>
    <t>kgCO2/m3</t>
  </si>
  <si>
    <t>液化天然ガス（LNG）</t>
  </si>
  <si>
    <t>天然ガス（除く液化天然ガス）</t>
  </si>
  <si>
    <t>発電用高炉ガス</t>
  </si>
  <si>
    <t>黄色いセルにプルダウンメニューから選択、または記入すること</t>
    <rPh sb="0" eb="2">
      <t>キイロ</t>
    </rPh>
    <rPh sb="17" eb="19">
      <t>センタク</t>
    </rPh>
    <rPh sb="23" eb="25">
      <t>キニュウ</t>
    </rPh>
    <phoneticPr fontId="4"/>
  </si>
  <si>
    <t>①</t>
    <phoneticPr fontId="4"/>
  </si>
  <si>
    <t>②</t>
    <phoneticPr fontId="4"/>
  </si>
  <si>
    <t>③=①*②</t>
    <phoneticPr fontId="4"/>
  </si>
  <si>
    <t>年間CO2排出量
(t-CO2/年)</t>
    <rPh sb="0" eb="2">
      <t>ネンカン</t>
    </rPh>
    <rPh sb="5" eb="7">
      <t>ハイシュツ</t>
    </rPh>
    <rPh sb="7" eb="8">
      <t>リョウ</t>
    </rPh>
    <rPh sb="16" eb="17">
      <t>ネン</t>
    </rPh>
    <phoneticPr fontId="4"/>
  </si>
  <si>
    <t>③＝①*②</t>
    <phoneticPr fontId="2"/>
  </si>
  <si>
    <t>LPG</t>
  </si>
  <si>
    <t>LNG</t>
  </si>
  <si>
    <t>使用量</t>
    <rPh sb="0" eb="3">
      <t>シヨウリョウ</t>
    </rPh>
    <phoneticPr fontId="2"/>
  </si>
  <si>
    <t>消費量</t>
    <rPh sb="0" eb="2">
      <t>ショウヒ</t>
    </rPh>
    <rPh sb="2" eb="3">
      <t>リョウ</t>
    </rPh>
    <phoneticPr fontId="2"/>
  </si>
  <si>
    <t>③</t>
    <phoneticPr fontId="4"/>
  </si>
  <si>
    <t>④</t>
    <phoneticPr fontId="4"/>
  </si>
  <si>
    <t>⑤</t>
    <phoneticPr fontId="4"/>
  </si>
  <si>
    <t>対策の種類</t>
    <rPh sb="0" eb="2">
      <t>タイサク</t>
    </rPh>
    <rPh sb="3" eb="5">
      <t>シュルイ</t>
    </rPh>
    <phoneticPr fontId="4"/>
  </si>
  <si>
    <t>計画年度</t>
    <rPh sb="0" eb="2">
      <t>ケイカク</t>
    </rPh>
    <rPh sb="2" eb="4">
      <t>ネンド</t>
    </rPh>
    <phoneticPr fontId="4"/>
  </si>
  <si>
    <t>費用(円)</t>
    <rPh sb="0" eb="2">
      <t>ヒヨウ</t>
    </rPh>
    <rPh sb="3" eb="4">
      <t>エン</t>
    </rPh>
    <phoneticPr fontId="4"/>
  </si>
  <si>
    <t>工場・事業場全体</t>
    <rPh sb="0" eb="2">
      <t>コウジョウ</t>
    </rPh>
    <rPh sb="3" eb="6">
      <t>ジギョウジョウ</t>
    </rPh>
    <rPh sb="6" eb="8">
      <t>ゼンタイ</t>
    </rPh>
    <phoneticPr fontId="4"/>
  </si>
  <si>
    <t>令和8年度</t>
    <rPh sb="0" eb="2">
      <t>レイワ</t>
    </rPh>
    <rPh sb="3" eb="5">
      <t>ネンド</t>
    </rPh>
    <phoneticPr fontId="4"/>
  </si>
  <si>
    <t>令和9年度</t>
    <rPh sb="0" eb="2">
      <t>レイワ</t>
    </rPh>
    <rPh sb="3" eb="5">
      <t>ネンド</t>
    </rPh>
    <phoneticPr fontId="4"/>
  </si>
  <si>
    <t>令和10年度</t>
    <rPh sb="0" eb="2">
      <t>レイワ</t>
    </rPh>
    <rPh sb="4" eb="6">
      <t>ネンド</t>
    </rPh>
    <phoneticPr fontId="4"/>
  </si>
  <si>
    <t>※1 網掛けのセルは自動計算されるため、直接入力をしないこと。</t>
    <rPh sb="3" eb="5">
      <t>アミカ</t>
    </rPh>
    <rPh sb="10" eb="12">
      <t>ジドウ</t>
    </rPh>
    <rPh sb="12" eb="14">
      <t>ケイサン</t>
    </rPh>
    <rPh sb="20" eb="22">
      <t>チョクセツ</t>
    </rPh>
    <rPh sb="22" eb="24">
      <t>ニュウリョク</t>
    </rPh>
    <phoneticPr fontId="4"/>
  </si>
  <si>
    <t>A</t>
    <phoneticPr fontId="4"/>
  </si>
  <si>
    <t>内容</t>
    <rPh sb="0" eb="2">
      <t>ナイヨウ</t>
    </rPh>
    <phoneticPr fontId="4"/>
  </si>
  <si>
    <t>B</t>
    <phoneticPr fontId="4"/>
  </si>
  <si>
    <t>C</t>
  </si>
  <si>
    <t>対策実施【前】</t>
    <rPh sb="0" eb="2">
      <t>タイサク</t>
    </rPh>
    <rPh sb="2" eb="4">
      <t>ジッシ</t>
    </rPh>
    <rPh sb="5" eb="6">
      <t>マエ</t>
    </rPh>
    <phoneticPr fontId="4"/>
  </si>
  <si>
    <t>⑤=①*④</t>
    <phoneticPr fontId="4"/>
  </si>
  <si>
    <t>年間消費量</t>
    <rPh sb="0" eb="2">
      <t>ネンカン</t>
    </rPh>
    <rPh sb="2" eb="5">
      <t>ショウヒリョウ</t>
    </rPh>
    <phoneticPr fontId="4"/>
  </si>
  <si>
    <t>単価</t>
    <rPh sb="0" eb="2">
      <t>タンカ</t>
    </rPh>
    <phoneticPr fontId="4"/>
  </si>
  <si>
    <t>年間ランニングコスト
(円/年)</t>
    <rPh sb="0" eb="2">
      <t>ネンカン</t>
    </rPh>
    <rPh sb="12" eb="13">
      <t>エン</t>
    </rPh>
    <rPh sb="14" eb="15">
      <t>ネン</t>
    </rPh>
    <phoneticPr fontId="4"/>
  </si>
  <si>
    <t>〇/年</t>
    <rPh sb="2" eb="3">
      <t>ネン</t>
    </rPh>
    <phoneticPr fontId="4"/>
  </si>
  <si>
    <t>t-CO2/〇</t>
    <phoneticPr fontId="4"/>
  </si>
  <si>
    <t>円/〇</t>
    <rPh sb="0" eb="1">
      <t>エン</t>
    </rPh>
    <phoneticPr fontId="4"/>
  </si>
  <si>
    <t>□/年</t>
    <rPh sb="2" eb="3">
      <t>ネン</t>
    </rPh>
    <phoneticPr fontId="4"/>
  </si>
  <si>
    <t>t-CO2/□</t>
    <phoneticPr fontId="4"/>
  </si>
  <si>
    <t>円/□</t>
    <rPh sb="0" eb="1">
      <t>エン</t>
    </rPh>
    <phoneticPr fontId="4"/>
  </si>
  <si>
    <t>a</t>
    <phoneticPr fontId="4"/>
  </si>
  <si>
    <t>その他運転コスト(運転・管理費、用水費、薬品費等）</t>
    <rPh sb="2" eb="3">
      <t>タ</t>
    </rPh>
    <rPh sb="3" eb="5">
      <t>ウンテン</t>
    </rPh>
    <rPh sb="9" eb="11">
      <t>ウンテン</t>
    </rPh>
    <rPh sb="12" eb="15">
      <t>カンリヒ</t>
    </rPh>
    <rPh sb="16" eb="18">
      <t>ヨウスイ</t>
    </rPh>
    <rPh sb="18" eb="19">
      <t>ヒ</t>
    </rPh>
    <rPh sb="20" eb="22">
      <t>ヤクヒン</t>
    </rPh>
    <rPh sb="22" eb="23">
      <t>ヒ</t>
    </rPh>
    <rPh sb="23" eb="24">
      <t>トウ</t>
    </rPh>
    <phoneticPr fontId="4"/>
  </si>
  <si>
    <t>b</t>
    <phoneticPr fontId="4"/>
  </si>
  <si>
    <t>合計(t-CO2/年)</t>
    <rPh sb="0" eb="2">
      <t>ゴウケイ</t>
    </rPh>
    <rPh sb="9" eb="10">
      <t>ネン</t>
    </rPh>
    <phoneticPr fontId="4"/>
  </si>
  <si>
    <t>合計(円)</t>
    <rPh sb="0" eb="2">
      <t>ゴウケイ</t>
    </rPh>
    <rPh sb="3" eb="4">
      <t>エン</t>
    </rPh>
    <phoneticPr fontId="4"/>
  </si>
  <si>
    <t xml:space="preserve">           </t>
    <phoneticPr fontId="4"/>
  </si>
  <si>
    <t>対策実施【計画】</t>
    <rPh sb="0" eb="2">
      <t>タイサク</t>
    </rPh>
    <rPh sb="2" eb="4">
      <t>ジッシ</t>
    </rPh>
    <rPh sb="5" eb="7">
      <t>ケイカク</t>
    </rPh>
    <phoneticPr fontId="4"/>
  </si>
  <si>
    <t>●/年</t>
    <rPh sb="2" eb="3">
      <t>ネン</t>
    </rPh>
    <phoneticPr fontId="4"/>
  </si>
  <si>
    <t>t-CO2/●</t>
    <phoneticPr fontId="4"/>
  </si>
  <si>
    <t>円/●</t>
    <rPh sb="0" eb="1">
      <t>エン</t>
    </rPh>
    <phoneticPr fontId="4"/>
  </si>
  <si>
    <t>■/年</t>
    <rPh sb="2" eb="3">
      <t>ネン</t>
    </rPh>
    <phoneticPr fontId="4"/>
  </si>
  <si>
    <t>t-CO2/■</t>
    <phoneticPr fontId="4"/>
  </si>
  <si>
    <t>円/■</t>
    <rPh sb="0" eb="1">
      <t>エン</t>
    </rPh>
    <phoneticPr fontId="4"/>
  </si>
  <si>
    <t xml:space="preserve">       導入後の単価は積算資料などの公的資料によること。ただし、エネルギーの種類が導入前後で同じ場合は導入前と同じ単価を使用すること。</t>
    <rPh sb="7" eb="9">
      <t>ドウニュウ</t>
    </rPh>
    <phoneticPr fontId="4"/>
  </si>
  <si>
    <t>令和７</t>
    <rPh sb="0" eb="2">
      <t>レイワ</t>
    </rPh>
    <phoneticPr fontId="2"/>
  </si>
  <si>
    <t>令和８</t>
    <rPh sb="0" eb="2">
      <t>レイワ</t>
    </rPh>
    <phoneticPr fontId="2"/>
  </si>
  <si>
    <t>No.</t>
    <phoneticPr fontId="2"/>
  </si>
  <si>
    <t>支援内容</t>
    <rPh sb="0" eb="2">
      <t>シエン</t>
    </rPh>
    <rPh sb="2" eb="4">
      <t>ナイヨウ</t>
    </rPh>
    <phoneticPr fontId="2"/>
  </si>
  <si>
    <t>令和９</t>
    <rPh sb="0" eb="2">
      <t>レイワ</t>
    </rPh>
    <phoneticPr fontId="2"/>
  </si>
  <si>
    <t>作成日</t>
    <rPh sb="0" eb="2">
      <t>サクセイ</t>
    </rPh>
    <rPh sb="2" eb="3">
      <t>ヒ</t>
    </rPh>
    <phoneticPr fontId="2"/>
  </si>
  <si>
    <t>2025年度</t>
    <rPh sb="4" eb="6">
      <t>ネンド</t>
    </rPh>
    <phoneticPr fontId="2"/>
  </si>
  <si>
    <t>年度</t>
    <rPh sb="0" eb="2">
      <t>ネンド</t>
    </rPh>
    <phoneticPr fontId="2"/>
  </si>
  <si>
    <t>2026年度</t>
    <rPh sb="4" eb="6">
      <t>ネンド</t>
    </rPh>
    <phoneticPr fontId="2"/>
  </si>
  <si>
    <t>2027年度</t>
    <rPh sb="4" eb="6">
      <t>ネンド</t>
    </rPh>
    <phoneticPr fontId="2"/>
  </si>
  <si>
    <t>2028年度</t>
    <rPh sb="4" eb="6">
      <t>ネンド</t>
    </rPh>
    <phoneticPr fontId="2"/>
  </si>
  <si>
    <t>年間CO2
排出量</t>
    <rPh sb="0" eb="2">
      <t>ネンカン</t>
    </rPh>
    <rPh sb="6" eb="8">
      <t>ハイシュツ</t>
    </rPh>
    <rPh sb="8" eb="9">
      <t>リョウ</t>
    </rPh>
    <phoneticPr fontId="4"/>
  </si>
  <si>
    <t>(t-CO2/年)</t>
    <phoneticPr fontId="2"/>
  </si>
  <si>
    <t>← 対策の効果が始まる年度を選択</t>
    <rPh sb="2" eb="4">
      <t>タイサク</t>
    </rPh>
    <rPh sb="5" eb="7">
      <t>コウカ</t>
    </rPh>
    <rPh sb="8" eb="9">
      <t>ハジ</t>
    </rPh>
    <rPh sb="11" eb="13">
      <t>ネンド</t>
    </rPh>
    <rPh sb="14" eb="16">
      <t>センタク</t>
    </rPh>
    <phoneticPr fontId="4"/>
  </si>
  <si>
    <t>単一システム系統</t>
    <rPh sb="0" eb="2">
      <t>タンイツ</t>
    </rPh>
    <rPh sb="6" eb="8">
      <t>ケイトウ</t>
    </rPh>
    <phoneticPr fontId="4"/>
  </si>
  <si>
    <t>複数システム系統</t>
    <rPh sb="0" eb="2">
      <t>フクスウ</t>
    </rPh>
    <rPh sb="6" eb="8">
      <t>ケイトウ</t>
    </rPh>
    <phoneticPr fontId="4"/>
  </si>
  <si>
    <t>対　策</t>
    <rPh sb="0" eb="1">
      <t>タイ</t>
    </rPh>
    <rPh sb="2" eb="3">
      <t>サク</t>
    </rPh>
    <phoneticPr fontId="4"/>
  </si>
  <si>
    <t>内　　容</t>
    <rPh sb="0" eb="1">
      <t>ウチ</t>
    </rPh>
    <rPh sb="3" eb="4">
      <t>カタチ</t>
    </rPh>
    <phoneticPr fontId="4"/>
  </si>
  <si>
    <t>（円）</t>
    <rPh sb="1" eb="2">
      <t>エン</t>
    </rPh>
    <phoneticPr fontId="2"/>
  </si>
  <si>
    <t>費用</t>
    <rPh sb="0" eb="2">
      <t>ヒヨウ</t>
    </rPh>
    <phoneticPr fontId="4"/>
  </si>
  <si>
    <t>CO2排出削減
目標量</t>
    <rPh sb="3" eb="5">
      <t>ハイシュツ</t>
    </rPh>
    <rPh sb="5" eb="7">
      <t>サクゲン</t>
    </rPh>
    <rPh sb="8" eb="10">
      <t>モクヒョウ</t>
    </rPh>
    <rPh sb="10" eb="11">
      <t>リョウ</t>
    </rPh>
    <phoneticPr fontId="4"/>
  </si>
  <si>
    <t>(円/年)</t>
    <phoneticPr fontId="2"/>
  </si>
  <si>
    <t>ランニングコスト
削減目標量</t>
    <rPh sb="9" eb="11">
      <t>サクゲン</t>
    </rPh>
    <rPh sb="11" eb="13">
      <t>モクヒョウ</t>
    </rPh>
    <rPh sb="13" eb="14">
      <t>リョウ</t>
    </rPh>
    <phoneticPr fontId="4"/>
  </si>
  <si>
    <t>(年)</t>
    <phoneticPr fontId="2"/>
  </si>
  <si>
    <t>法定耐用年数</t>
    <rPh sb="0" eb="2">
      <t>ホウテイ</t>
    </rPh>
    <rPh sb="2" eb="4">
      <t>タイヨウ</t>
    </rPh>
    <rPh sb="4" eb="6">
      <t>ネンスウ</t>
    </rPh>
    <phoneticPr fontId="4"/>
  </si>
  <si>
    <t>(t-CO2)</t>
    <phoneticPr fontId="2"/>
  </si>
  <si>
    <t>②*④</t>
    <phoneticPr fontId="4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</si>
  <si>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</si>
  <si>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phoneticPr fontId="2"/>
  </si>
  <si>
    <t>DX計画（事業場全体支援）</t>
    <rPh sb="2" eb="4">
      <t>ケイカク</t>
    </rPh>
    <rPh sb="5" eb="7">
      <t>ジギョウ</t>
    </rPh>
    <rPh sb="7" eb="8">
      <t>バ</t>
    </rPh>
    <rPh sb="8" eb="10">
      <t>ゼンタイ</t>
    </rPh>
    <rPh sb="10" eb="12">
      <t>シエン</t>
    </rPh>
    <phoneticPr fontId="2"/>
  </si>
  <si>
    <t>DX計画（複数システム支援）</t>
    <rPh sb="5" eb="7">
      <t>フクスウ</t>
    </rPh>
    <rPh sb="11" eb="13">
      <t>シエン</t>
    </rPh>
    <phoneticPr fontId="2"/>
  </si>
  <si>
    <t>DX計画（単一システム支援）</t>
    <rPh sb="10" eb="12">
      <t>タンイチシエン</t>
    </rPh>
    <phoneticPr fontId="2"/>
  </si>
  <si>
    <t>　t-CO2/年</t>
    <phoneticPr fontId="2"/>
  </si>
  <si>
    <t>　円/年</t>
    <phoneticPr fontId="2"/>
  </si>
  <si>
    <t>　CO2排出削減目標量</t>
    <phoneticPr fontId="4"/>
  </si>
  <si>
    <t>　ランニングコスト削減目標量</t>
    <rPh sb="11" eb="13">
      <t>モクヒョウ</t>
    </rPh>
    <phoneticPr fontId="4"/>
  </si>
  <si>
    <t>費　用</t>
    <rPh sb="0" eb="1">
      <t>ヒ</t>
    </rPh>
    <rPh sb="2" eb="3">
      <t>ヨウ</t>
    </rPh>
    <phoneticPr fontId="4"/>
  </si>
  <si>
    <t>　円</t>
    <phoneticPr fontId="2"/>
  </si>
  <si>
    <t>　年</t>
    <rPh sb="1" eb="2">
      <t>ネン</t>
    </rPh>
    <phoneticPr fontId="2"/>
  </si>
  <si>
    <t>DX型の有無</t>
    <rPh sb="2" eb="3">
      <t>カタ</t>
    </rPh>
    <rPh sb="4" eb="6">
      <t>ウム</t>
    </rPh>
    <phoneticPr fontId="2"/>
  </si>
  <si>
    <t>令和3年度</t>
    <rPh sb="0" eb="2">
      <t>レイワ</t>
    </rPh>
    <rPh sb="3" eb="5">
      <t>ネンド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</si>
  <si>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</si>
  <si>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</si>
  <si>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対策内容</t>
    <rPh sb="0" eb="2">
      <t>タイサク</t>
    </rPh>
    <rPh sb="2" eb="4">
      <t>ナイヨウ</t>
    </rPh>
    <phoneticPr fontId="2"/>
  </si>
  <si>
    <t>1月</t>
    <rPh sb="1" eb="2">
      <t>ツキ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</si>
  <si>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</si>
  <si>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</si>
  <si>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</si>
  <si>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</si>
  <si>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</si>
  <si>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</si>
  <si>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</si>
  <si>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</si>
  <si>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</si>
  <si>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</si>
  <si>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</si>
  <si>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【実　績】</t>
    <rPh sb="1" eb="2">
      <t>ジツ</t>
    </rPh>
    <rPh sb="3" eb="4">
      <t>イサオ</t>
    </rPh>
    <phoneticPr fontId="2"/>
  </si>
  <si>
    <t>【実施計画】</t>
    <rPh sb="1" eb="3">
      <t>ジッシ</t>
    </rPh>
    <rPh sb="3" eb="5">
      <t>ケイカク</t>
    </rPh>
    <phoneticPr fontId="2"/>
  </si>
  <si>
    <t>実施の有無</t>
    <rPh sb="0" eb="2">
      <t>ジッシ</t>
    </rPh>
    <rPh sb="3" eb="5">
      <t>ウム</t>
    </rPh>
    <phoneticPr fontId="2"/>
  </si>
  <si>
    <t>有</t>
    <rPh sb="0" eb="1">
      <t>アリ</t>
    </rPh>
    <phoneticPr fontId="2"/>
  </si>
  <si>
    <t>無</t>
    <rPh sb="0" eb="1">
      <t>ナ</t>
    </rPh>
    <phoneticPr fontId="2"/>
  </si>
  <si>
    <t>算定期間</t>
    <rPh sb="0" eb="2">
      <t>サンテイ</t>
    </rPh>
    <rPh sb="2" eb="4">
      <t>キカン</t>
    </rPh>
    <phoneticPr fontId="4"/>
  </si>
  <si>
    <t>1年間</t>
    <rPh sb="1" eb="3">
      <t>ネンカン</t>
    </rPh>
    <phoneticPr fontId="4"/>
  </si>
  <si>
    <t>3年間</t>
    <rPh sb="1" eb="3">
      <t>ネンカン</t>
    </rPh>
    <phoneticPr fontId="4"/>
  </si>
  <si>
    <t>初年度</t>
    <rPh sb="0" eb="3">
      <t>ショネンド</t>
    </rPh>
    <phoneticPr fontId="4"/>
  </si>
  <si>
    <t>合計</t>
    <rPh sb="0" eb="2">
      <t>ゴウケイ</t>
    </rPh>
    <phoneticPr fontId="4"/>
  </si>
  <si>
    <t>活動量</t>
    <rPh sb="0" eb="2">
      <t>カツドウ</t>
    </rPh>
    <rPh sb="2" eb="3">
      <t>リョウ</t>
    </rPh>
    <phoneticPr fontId="4"/>
  </si>
  <si>
    <t>計算期間</t>
    <rPh sb="0" eb="2">
      <t>ケイサン</t>
    </rPh>
    <rPh sb="2" eb="4">
      <t>キカン</t>
    </rPh>
    <phoneticPr fontId="2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</si>
  <si>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</si>
  <si>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</si>
  <si>
    <t>※1 DX型対策の場合は、実施結果を記載すること。</t>
    <rPh sb="5" eb="6">
      <t>カタ</t>
    </rPh>
    <rPh sb="6" eb="8">
      <t>タイサク</t>
    </rPh>
    <rPh sb="9" eb="11">
      <t>バアイ</t>
    </rPh>
    <rPh sb="13" eb="15">
      <t>ジッシ</t>
    </rPh>
    <rPh sb="15" eb="17">
      <t>ケッカ</t>
    </rPh>
    <rPh sb="18" eb="20">
      <t>キサイ</t>
    </rPh>
    <phoneticPr fontId="4"/>
  </si>
  <si>
    <t>実施結果
（DX型）</t>
    <rPh sb="0" eb="2">
      <t>ジッシ</t>
    </rPh>
    <rPh sb="2" eb="4">
      <t>ケッカ</t>
    </rPh>
    <rPh sb="8" eb="9">
      <t>カタ</t>
    </rPh>
    <phoneticPr fontId="2"/>
  </si>
  <si>
    <t>※2 計算式が成立する単位を設定すること</t>
    <rPh sb="3" eb="6">
      <t>ケイサンシキ</t>
    </rPh>
    <rPh sb="7" eb="9">
      <t>セイリツ</t>
    </rPh>
    <rPh sb="11" eb="13">
      <t>タンイ</t>
    </rPh>
    <rPh sb="14" eb="16">
      <t>セッテイ</t>
    </rPh>
    <phoneticPr fontId="4"/>
  </si>
  <si>
    <t>※3 対策【前】の年間使用量は基準年度活動量と整合させること。</t>
    <rPh sb="3" eb="5">
      <t>タイサク</t>
    </rPh>
    <rPh sb="6" eb="7">
      <t>マエ</t>
    </rPh>
    <rPh sb="9" eb="11">
      <t>ネンカン</t>
    </rPh>
    <rPh sb="11" eb="14">
      <t>シヨウリョウ</t>
    </rPh>
    <rPh sb="15" eb="17">
      <t>キジュン</t>
    </rPh>
    <rPh sb="17" eb="19">
      <t>ネンド</t>
    </rPh>
    <rPh sb="19" eb="22">
      <t>カツドウリョウ</t>
    </rPh>
    <rPh sb="23" eb="25">
      <t>セイゴウ</t>
    </rPh>
    <phoneticPr fontId="4"/>
  </si>
  <si>
    <t>※4 導入前の単価は昨年度の平均単価を使用すること。</t>
    <rPh sb="3" eb="5">
      <t>ドウニュウ</t>
    </rPh>
    <rPh sb="5" eb="6">
      <t>マエ</t>
    </rPh>
    <rPh sb="7" eb="9">
      <t>タンカ</t>
    </rPh>
    <rPh sb="10" eb="13">
      <t>サクネンド</t>
    </rPh>
    <rPh sb="14" eb="16">
      <t>ヘイキン</t>
    </rPh>
    <rPh sb="16" eb="18">
      <t>タンカ</t>
    </rPh>
    <rPh sb="19" eb="21">
      <t>シヨウ</t>
    </rPh>
    <phoneticPr fontId="4"/>
  </si>
  <si>
    <t>※5 料金が従量料金と基本料金で構成されている場合、昨年度の年間経費から単価を逆算して求めること。</t>
    <rPh sb="26" eb="29">
      <t>サクネンド</t>
    </rPh>
    <phoneticPr fontId="4"/>
  </si>
  <si>
    <t>※6 ランニングコスト削減額はCO2削減に直接係わる燃料、電力などのユーテリティの経費で評価する。</t>
    <rPh sb="23" eb="24">
      <t>カカ</t>
    </rPh>
    <phoneticPr fontId="4"/>
  </si>
  <si>
    <t>※7 網掛けのセルは自動計算されるため、直接入力をしないこと。</t>
    <rPh sb="3" eb="5">
      <t>アミカ</t>
    </rPh>
    <rPh sb="10" eb="12">
      <t>ジドウ</t>
    </rPh>
    <rPh sb="12" eb="14">
      <t>ケイサン</t>
    </rPh>
    <rPh sb="20" eb="22">
      <t>チョクセツ</t>
    </rPh>
    <rPh sb="22" eb="24">
      <t>ニュウリョク</t>
    </rPh>
    <phoneticPr fontId="4"/>
  </si>
  <si>
    <t>※8 クレジット売却収入益は計算に含めない。</t>
    <phoneticPr fontId="4"/>
  </si>
  <si>
    <t>　　　　自動計算・自動転記セル</t>
    <phoneticPr fontId="2"/>
  </si>
  <si>
    <t>　　　　プルダウンメニュー選択セル</t>
    <phoneticPr fontId="2"/>
  </si>
  <si>
    <t>　　　</t>
    <phoneticPr fontId="2"/>
  </si>
  <si>
    <r>
      <rPr>
        <b/>
        <sz val="11"/>
        <rFont val="Meiryo UI"/>
        <family val="3"/>
        <charset val="128"/>
      </rPr>
      <t>削減目標量の算定方法</t>
    </r>
    <r>
      <rPr>
        <sz val="11"/>
        <rFont val="Meiryo UI"/>
        <family val="3"/>
        <charset val="128"/>
      </rPr>
      <t xml:space="preserve">
※上表に記載した情報に基づき、
　・削減目標量＝導入前合計エネルギー消費量ｘ[（導入後設備水準(効率）－導入前設備水準（効率））÷導入後設備水準(効率)]X排出係数
　　の計算結果を以下に記載すること。導入前合計エネルギー消費量の把握方法（実測／推計）も記載すること。
　・手計算で追えるように具体的に数式を記載すること。
　・表を貼り付ける場合は、表の元になるExcelファイルも添付すること。</t>
    </r>
    <rPh sb="0" eb="2">
      <t>サクゲン</t>
    </rPh>
    <rPh sb="2" eb="4">
      <t>モクヒョウ</t>
    </rPh>
    <rPh sb="4" eb="5">
      <t>リョウ</t>
    </rPh>
    <rPh sb="6" eb="8">
      <t>サンテイ</t>
    </rPh>
    <rPh sb="8" eb="10">
      <t>ホウホウ</t>
    </rPh>
    <rPh sb="12" eb="13">
      <t>ウエ</t>
    </rPh>
    <rPh sb="13" eb="14">
      <t>ヒョウ</t>
    </rPh>
    <rPh sb="15" eb="17">
      <t>キサイ</t>
    </rPh>
    <rPh sb="19" eb="21">
      <t>ジョウホウ</t>
    </rPh>
    <rPh sb="22" eb="23">
      <t>モト</t>
    </rPh>
    <rPh sb="29" eb="31">
      <t>サクゲン</t>
    </rPh>
    <rPh sb="31" eb="33">
      <t>モクヒョウ</t>
    </rPh>
    <rPh sb="33" eb="34">
      <t>リョウ</t>
    </rPh>
    <rPh sb="35" eb="37">
      <t>ドウニュウ</t>
    </rPh>
    <rPh sb="37" eb="38">
      <t>マエ</t>
    </rPh>
    <rPh sb="38" eb="40">
      <t>ゴウケイ</t>
    </rPh>
    <rPh sb="45" eb="48">
      <t>ショウヒリョウ</t>
    </rPh>
    <rPh sb="51" eb="53">
      <t>ドウニュウ</t>
    </rPh>
    <rPh sb="53" eb="54">
      <t>ゴ</t>
    </rPh>
    <rPh sb="54" eb="56">
      <t>セツビ</t>
    </rPh>
    <rPh sb="56" eb="58">
      <t>スイジュン</t>
    </rPh>
    <rPh sb="59" eb="61">
      <t>コウリツ</t>
    </rPh>
    <rPh sb="63" eb="65">
      <t>ドウニュウ</t>
    </rPh>
    <rPh sb="65" eb="66">
      <t>マエ</t>
    </rPh>
    <rPh sb="66" eb="68">
      <t>セツビ</t>
    </rPh>
    <rPh sb="68" eb="70">
      <t>スイジュン</t>
    </rPh>
    <rPh sb="71" eb="73">
      <t>コウリツ</t>
    </rPh>
    <rPh sb="76" eb="78">
      <t>ドウニュウ</t>
    </rPh>
    <rPh sb="78" eb="79">
      <t>ゴ</t>
    </rPh>
    <rPh sb="79" eb="81">
      <t>セツビ</t>
    </rPh>
    <rPh sb="81" eb="83">
      <t>スイジュン</t>
    </rPh>
    <rPh sb="84" eb="86">
      <t>コウリツ</t>
    </rPh>
    <rPh sb="89" eb="91">
      <t>ハイシュツ</t>
    </rPh>
    <rPh sb="91" eb="93">
      <t>ケイスウ</t>
    </rPh>
    <rPh sb="97" eb="99">
      <t>ケイサン</t>
    </rPh>
    <rPh sb="99" eb="101">
      <t>ケッカ</t>
    </rPh>
    <rPh sb="102" eb="104">
      <t>イカ</t>
    </rPh>
    <rPh sb="105" eb="107">
      <t>キサイ</t>
    </rPh>
    <rPh sb="112" eb="114">
      <t>ドウニュウ</t>
    </rPh>
    <rPh sb="114" eb="115">
      <t>マエ</t>
    </rPh>
    <rPh sb="115" eb="117">
      <t>ゴウケイ</t>
    </rPh>
    <rPh sb="122" eb="125">
      <t>ショウヒリョウ</t>
    </rPh>
    <rPh sb="126" eb="128">
      <t>ハアク</t>
    </rPh>
    <rPh sb="128" eb="130">
      <t>ホウホウ</t>
    </rPh>
    <rPh sb="131" eb="133">
      <t>ジッソク</t>
    </rPh>
    <rPh sb="134" eb="136">
      <t>スイケイ</t>
    </rPh>
    <rPh sb="138" eb="140">
      <t>キサイ</t>
    </rPh>
    <rPh sb="148" eb="149">
      <t>テ</t>
    </rPh>
    <rPh sb="149" eb="151">
      <t>ケイサン</t>
    </rPh>
    <rPh sb="152" eb="153">
      <t>オ</t>
    </rPh>
    <rPh sb="158" eb="161">
      <t>グタイテキ</t>
    </rPh>
    <rPh sb="162" eb="164">
      <t>スウシキ</t>
    </rPh>
    <rPh sb="165" eb="167">
      <t>キサイ</t>
    </rPh>
    <rPh sb="175" eb="176">
      <t>ヒョウ</t>
    </rPh>
    <rPh sb="177" eb="178">
      <t>ハ</t>
    </rPh>
    <rPh sb="179" eb="180">
      <t>ツ</t>
    </rPh>
    <rPh sb="182" eb="184">
      <t>バアイ</t>
    </rPh>
    <rPh sb="186" eb="187">
      <t>ヒョウ</t>
    </rPh>
    <rPh sb="188" eb="189">
      <t>モト</t>
    </rPh>
    <rPh sb="202" eb="204">
      <t>テンプ</t>
    </rPh>
    <phoneticPr fontId="4"/>
  </si>
  <si>
    <t xml:space="preserve">            </t>
    <phoneticPr fontId="2"/>
  </si>
  <si>
    <t>　※1 自動計算・自動転記セル（網掛け）には直接入力をしないこと。</t>
    <rPh sb="4" eb="6">
      <t>ジドウ</t>
    </rPh>
    <rPh sb="6" eb="8">
      <t>ケイサン</t>
    </rPh>
    <rPh sb="9" eb="11">
      <t>ジドウ</t>
    </rPh>
    <rPh sb="11" eb="13">
      <t>テンキ</t>
    </rPh>
    <phoneticPr fontId="2"/>
  </si>
  <si>
    <t>　DX型CO2削減対策実行支援事業　成果報告書（まとめ）</t>
    <rPh sb="3" eb="4">
      <t>カタ</t>
    </rPh>
    <rPh sb="7" eb="9">
      <t>サクゲン</t>
    </rPh>
    <rPh sb="9" eb="11">
      <t>タイサク</t>
    </rPh>
    <rPh sb="11" eb="13">
      <t>ジッコウ</t>
    </rPh>
    <rPh sb="13" eb="15">
      <t>シエン</t>
    </rPh>
    <rPh sb="15" eb="17">
      <t>ジギョウ</t>
    </rPh>
    <rPh sb="18" eb="20">
      <t>セイカ</t>
    </rPh>
    <rPh sb="20" eb="22">
      <t>ホウコク</t>
    </rPh>
    <rPh sb="22" eb="23">
      <t>ショ</t>
    </rPh>
    <phoneticPr fontId="4"/>
  </si>
  <si>
    <t>実施の有無</t>
    <rPh sb="0" eb="2">
      <t>ジッシ</t>
    </rPh>
    <rPh sb="3" eb="5">
      <t>ウム</t>
    </rPh>
    <phoneticPr fontId="2"/>
  </si>
  <si>
    <t>―</t>
    <phoneticPr fontId="2"/>
  </si>
  <si>
    <t>エネルギー起源
CO2</t>
    <rPh sb="5" eb="7">
      <t>キゲン</t>
    </rPh>
    <phoneticPr fontId="2"/>
  </si>
  <si>
    <t>CO2排出量
（対策なし）</t>
    <rPh sb="3" eb="5">
      <t>ハイシュツ</t>
    </rPh>
    <rPh sb="5" eb="6">
      <t>リョウ</t>
    </rPh>
    <rPh sb="8" eb="10">
      <t>タイサク</t>
    </rPh>
    <phoneticPr fontId="2"/>
  </si>
  <si>
    <t>対策による
削減効果</t>
    <rPh sb="0" eb="2">
      <t>タイサク</t>
    </rPh>
    <rPh sb="6" eb="8">
      <t>サクゲン</t>
    </rPh>
    <rPh sb="8" eb="10">
      <t>コウカ</t>
    </rPh>
    <phoneticPr fontId="2"/>
  </si>
  <si>
    <t>基準年度</t>
    <rPh sb="0" eb="2">
      <t>キジュン</t>
    </rPh>
    <rPh sb="2" eb="4">
      <t>ネンド</t>
    </rPh>
    <phoneticPr fontId="2"/>
  </si>
  <si>
    <t>目標年度</t>
    <rPh sb="0" eb="2">
      <t>モクヒョウ</t>
    </rPh>
    <rPh sb="2" eb="4">
      <t>ネンド</t>
    </rPh>
    <phoneticPr fontId="2"/>
  </si>
  <si>
    <t>事業全体</t>
    <rPh sb="0" eb="2">
      <t>ジギョウ</t>
    </rPh>
    <rPh sb="2" eb="4">
      <t>ゼンタイ</t>
    </rPh>
    <phoneticPr fontId="2"/>
  </si>
  <si>
    <t>令和６年度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</si>
  <si>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</si>
  <si>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令和７年度</t>
    <rPh sb="0" eb="2">
      <t>レイワ</t>
    </rPh>
    <rPh sb="3" eb="5">
      <t>ネンド</t>
    </rPh>
    <phoneticPr fontId="2"/>
  </si>
  <si>
    <t>令和８年度</t>
    <rPh sb="0" eb="2">
      <t>レイワ</t>
    </rPh>
    <rPh sb="3" eb="5">
      <t>ネンド</t>
    </rPh>
    <phoneticPr fontId="2"/>
  </si>
  <si>
    <t>令和９年度</t>
    <rPh sb="0" eb="2">
      <t>レイワ</t>
    </rPh>
    <rPh sb="3" eb="5">
      <t>ネンド</t>
    </rPh>
    <phoneticPr fontId="2"/>
  </si>
  <si>
    <t>計</t>
    <rPh sb="0" eb="1">
      <t>ケイ</t>
    </rPh>
    <phoneticPr fontId="2"/>
  </si>
  <si>
    <t>（単位：t-CO2/年）</t>
    <rPh sb="1" eb="3">
      <t>タンイ</t>
    </rPh>
    <rPh sb="10" eb="11">
      <t>ネン</t>
    </rPh>
    <phoneticPr fontId="2"/>
  </si>
  <si>
    <t>CO2排出量
（対策後）</t>
    <rPh sb="3" eb="5">
      <t>ハイシュツ</t>
    </rPh>
    <rPh sb="5" eb="6">
      <t>リョウ</t>
    </rPh>
    <rPh sb="8" eb="10">
      <t>タイサク</t>
    </rPh>
    <rPh sb="10" eb="11">
      <t>ゴ</t>
    </rPh>
    <phoneticPr fontId="2"/>
  </si>
  <si>
    <t xml:space="preserve"> ※該当する対象範囲へ記入すること。</t>
    <rPh sb="2" eb="4">
      <t>ガイトウ</t>
    </rPh>
    <rPh sb="6" eb="8">
      <t>タイショウ</t>
    </rPh>
    <rPh sb="8" eb="10">
      <t>ハンイ</t>
    </rPh>
    <rPh sb="11" eb="13">
      <t>キニュウ</t>
    </rPh>
    <phoneticPr fontId="2"/>
  </si>
  <si>
    <t>計画年度・CO2削減量</t>
    <rPh sb="0" eb="2">
      <t>ケイカク</t>
    </rPh>
    <rPh sb="2" eb="4">
      <t>ネンド</t>
    </rPh>
    <rPh sb="8" eb="10">
      <t>サクゲン</t>
    </rPh>
    <rPh sb="10" eb="11">
      <t>リョウ</t>
    </rPh>
    <phoneticPr fontId="2"/>
  </si>
  <si>
    <t>【基準年度／計画年度】</t>
    <rPh sb="1" eb="3">
      <t>キジュン</t>
    </rPh>
    <rPh sb="3" eb="5">
      <t>ネンド</t>
    </rPh>
    <rPh sb="6" eb="8">
      <t>ケイカク</t>
    </rPh>
    <rPh sb="8" eb="10">
      <t>ネンド</t>
    </rPh>
    <phoneticPr fontId="2"/>
  </si>
  <si>
    <t>CO2排出削減量
(t-CO2/年）</t>
    <rPh sb="3" eb="5">
      <t>ハイシュツ</t>
    </rPh>
    <rPh sb="5" eb="7">
      <t>サクゲン</t>
    </rPh>
    <rPh sb="7" eb="8">
      <t>リョウ</t>
    </rPh>
    <rPh sb="16" eb="17">
      <t>ネン</t>
    </rPh>
    <phoneticPr fontId="4"/>
  </si>
  <si>
    <t>GAJ番号</t>
    <rPh sb="3" eb="5">
      <t>バンゴウ</t>
    </rPh>
    <phoneticPr fontId="2"/>
  </si>
  <si>
    <t>GAJ No.</t>
    <phoneticPr fontId="2"/>
  </si>
  <si>
    <t>注</t>
    <rPh sb="0" eb="1">
      <t>チュウ</t>
    </rPh>
    <phoneticPr fontId="2"/>
  </si>
  <si>
    <t>令和6年度</t>
    <rPh sb="0" eb="2">
      <t>レイワ</t>
    </rPh>
    <rPh sb="3" eb="5">
      <t>ネンド</t>
    </rPh>
    <phoneticPr fontId="2"/>
  </si>
  <si>
    <t>令和7年度</t>
    <rPh sb="0" eb="2">
      <t>レイワ</t>
    </rPh>
    <rPh sb="3" eb="5">
      <t>ネンド</t>
    </rPh>
    <phoneticPr fontId="2"/>
  </si>
  <si>
    <t>令和8年度</t>
    <rPh sb="0" eb="2">
      <t>レイワ</t>
    </rPh>
    <rPh sb="3" eb="5">
      <t>ネンド</t>
    </rPh>
    <phoneticPr fontId="2"/>
  </si>
  <si>
    <t>令和9年度</t>
    <rPh sb="0" eb="2">
      <t>レイワ</t>
    </rPh>
    <rPh sb="3" eb="5">
      <t>ネンド</t>
    </rPh>
    <phoneticPr fontId="2"/>
  </si>
  <si>
    <t>令和10年度</t>
    <rPh sb="0" eb="2">
      <t>レイワ</t>
    </rPh>
    <rPh sb="4" eb="6">
      <t>ネンド</t>
    </rPh>
    <phoneticPr fontId="2"/>
  </si>
  <si>
    <t>令和11年度</t>
    <rPh sb="0" eb="2">
      <t>レイワ</t>
    </rPh>
    <rPh sb="4" eb="6">
      <t>ネンド</t>
    </rPh>
    <phoneticPr fontId="2"/>
  </si>
  <si>
    <t>※１：</t>
    <phoneticPr fontId="2"/>
  </si>
  <si>
    <t>※２：</t>
    <phoneticPr fontId="2"/>
  </si>
  <si>
    <t>ガイドブックに記載の無い活動種別を使用する場合には、換算係数を入手し、そのエビデンスを提出ください。</t>
    <rPh sb="7" eb="9">
      <t>キサイ</t>
    </rPh>
    <rPh sb="10" eb="11">
      <t>ナ</t>
    </rPh>
    <rPh sb="12" eb="14">
      <t>カツドウ</t>
    </rPh>
    <rPh sb="14" eb="16">
      <t>シュベツ</t>
    </rPh>
    <rPh sb="17" eb="19">
      <t>シヨウ</t>
    </rPh>
    <rPh sb="21" eb="23">
      <t>バアイ</t>
    </rPh>
    <rPh sb="26" eb="28">
      <t>カンサン</t>
    </rPh>
    <rPh sb="28" eb="30">
      <t>ケイスウ</t>
    </rPh>
    <rPh sb="31" eb="33">
      <t>ニュウシュ</t>
    </rPh>
    <rPh sb="43" eb="45">
      <t>テイシュツ</t>
    </rPh>
    <phoneticPr fontId="2"/>
  </si>
  <si>
    <t>※３：</t>
    <phoneticPr fontId="2"/>
  </si>
  <si>
    <t>年度開始時点および年度終了時点の在庫量を記載する場合、在庫量の計量に関するエビデンスを提出ください。</t>
    <rPh sb="0" eb="2">
      <t>ネンド</t>
    </rPh>
    <rPh sb="2" eb="4">
      <t>カイシ</t>
    </rPh>
    <rPh sb="4" eb="6">
      <t>ジテン</t>
    </rPh>
    <rPh sb="9" eb="11">
      <t>ネンド</t>
    </rPh>
    <rPh sb="11" eb="13">
      <t>シュウリョウ</t>
    </rPh>
    <rPh sb="13" eb="15">
      <t>ジテン</t>
    </rPh>
    <rPh sb="16" eb="18">
      <t>ザイコ</t>
    </rPh>
    <rPh sb="20" eb="22">
      <t>キサイ</t>
    </rPh>
    <rPh sb="24" eb="26">
      <t>バアイ</t>
    </rPh>
    <rPh sb="27" eb="29">
      <t>ザイコ</t>
    </rPh>
    <rPh sb="29" eb="30">
      <t>リョウ</t>
    </rPh>
    <rPh sb="31" eb="33">
      <t>ケイリョウ</t>
    </rPh>
    <rPh sb="34" eb="35">
      <t>カン</t>
    </rPh>
    <rPh sb="43" eb="45">
      <t>テイシュツ</t>
    </rPh>
    <phoneticPr fontId="2"/>
  </si>
  <si>
    <t>1年間</t>
    <rPh sb="1" eb="2">
      <t>ネン</t>
    </rPh>
    <rPh sb="2" eb="3">
      <t>カン</t>
    </rPh>
    <phoneticPr fontId="2"/>
  </si>
  <si>
    <t>この表は入力不要</t>
    <rPh sb="2" eb="3">
      <t>ヒョウ</t>
    </rPh>
    <rPh sb="4" eb="6">
      <t>ニュウリョク</t>
    </rPh>
    <rPh sb="6" eb="8">
      <t>フヨウ</t>
    </rPh>
    <phoneticPr fontId="2"/>
  </si>
  <si>
    <t>基準年度活動量</t>
    <phoneticPr fontId="2"/>
  </si>
  <si>
    <t>【合計】</t>
    <rPh sb="1" eb="3">
      <t>ゴウケイ</t>
    </rPh>
    <phoneticPr fontId="2"/>
  </si>
  <si>
    <t>【平均値】</t>
    <rPh sb="1" eb="4">
      <t>ヘイキンチ</t>
    </rPh>
    <phoneticPr fontId="2"/>
  </si>
  <si>
    <t>No.1～8は種別リストから選択し、リスト以外についてはNo.9～10に直接入力する。</t>
    <rPh sb="36" eb="38">
      <t>チョクセツ</t>
    </rPh>
    <rPh sb="38" eb="40">
      <t>ニュウリョク</t>
    </rPh>
    <phoneticPr fontId="4"/>
  </si>
  <si>
    <t>令和５年度</t>
    <rPh sb="0" eb="2">
      <t>レイワ</t>
    </rPh>
    <rPh sb="3" eb="5">
      <t>ネンド</t>
    </rPh>
    <phoneticPr fontId="2"/>
  </si>
  <si>
    <t>DXシステムによる計測</t>
    <rPh sb="9" eb="11">
      <t>ケイソク</t>
    </rPh>
    <phoneticPr fontId="2"/>
  </si>
  <si>
    <t>年度開始
時点の
在庫量
（※3）</t>
    <rPh sb="0" eb="2">
      <t>ネンド</t>
    </rPh>
    <rPh sb="2" eb="4">
      <t>カイシ</t>
    </rPh>
    <rPh sb="5" eb="7">
      <t>ジテン</t>
    </rPh>
    <rPh sb="9" eb="11">
      <t>ザイコ</t>
    </rPh>
    <rPh sb="11" eb="12">
      <t>リョウ</t>
    </rPh>
    <phoneticPr fontId="2"/>
  </si>
  <si>
    <t>年度終了
時点の
在庫量
（※3）</t>
    <rPh sb="0" eb="2">
      <t>ネンド</t>
    </rPh>
    <rPh sb="2" eb="4">
      <t>シュウリョウ</t>
    </rPh>
    <rPh sb="5" eb="7">
      <t>ジテン</t>
    </rPh>
    <rPh sb="9" eb="11">
      <t>ザイコ</t>
    </rPh>
    <rPh sb="11" eb="12">
      <t>リョウ</t>
    </rPh>
    <phoneticPr fontId="2"/>
  </si>
  <si>
    <t xml:space="preserve"> ※ 1～8はﾌﾟﾙﾀﾌﾞより種別を選択
 ※ リスト以外については、9～10
     へ直接入力（※1、※2）</t>
    <rPh sb="27" eb="29">
      <t>イガイ</t>
    </rPh>
    <rPh sb="46" eb="48">
      <t>チョクセツ</t>
    </rPh>
    <rPh sb="48" eb="50">
      <t>スル</t>
    </rPh>
    <phoneticPr fontId="2"/>
  </si>
  <si>
    <t xml:space="preserve"> ※ 1～8はﾌﾟﾙﾀﾌﾞより種別を選択
 ※ リスト以外については、9～10
     へ入力（※1、※2）</t>
    <rPh sb="27" eb="29">
      <t>イガイ</t>
    </rPh>
    <rPh sb="46" eb="48">
      <t>スル</t>
    </rPh>
    <phoneticPr fontId="2"/>
  </si>
  <si>
    <t>―</t>
    <phoneticPr fontId="2"/>
  </si>
  <si>
    <t>ＤＸ</t>
    <phoneticPr fontId="2"/>
  </si>
  <si>
    <t>ー</t>
    <phoneticPr fontId="2"/>
  </si>
  <si>
    <t>対策項目</t>
    <rPh sb="0" eb="2">
      <t>タイサク</t>
    </rPh>
    <rPh sb="2" eb="4">
      <t>コウモク</t>
    </rPh>
    <phoneticPr fontId="4"/>
  </si>
  <si>
    <t>DXｼｽﾃﾑ活用の有無</t>
    <phoneticPr fontId="2"/>
  </si>
  <si>
    <t>導入設備</t>
    <rPh sb="0" eb="2">
      <t>ドウニュウ</t>
    </rPh>
    <rPh sb="2" eb="4">
      <t>セツビ</t>
    </rPh>
    <phoneticPr fontId="4"/>
  </si>
  <si>
    <r>
      <t xml:space="preserve">実施年度
</t>
    </r>
    <r>
      <rPr>
        <sz val="11.5"/>
        <rFont val="Meiryo UI"/>
        <family val="3"/>
        <charset val="128"/>
      </rPr>
      <t>（取組み開始時期）</t>
    </r>
    <rPh sb="0" eb="2">
      <t>ジッシ</t>
    </rPh>
    <rPh sb="2" eb="4">
      <t>ネンド</t>
    </rPh>
    <rPh sb="6" eb="8">
      <t>トリク</t>
    </rPh>
    <rPh sb="9" eb="11">
      <t>カイシ</t>
    </rPh>
    <rPh sb="10" eb="12">
      <t>ジキ</t>
    </rPh>
    <phoneticPr fontId="4"/>
  </si>
  <si>
    <t>【DX型CO2削減対策実行支援実施後の設備対策実施方法】</t>
    <phoneticPr fontId="2"/>
  </si>
  <si>
    <t>年度</t>
    <rPh sb="0" eb="2">
      <t>ネンド</t>
    </rPh>
    <phoneticPr fontId="2"/>
  </si>
  <si>
    <t>【基準年度排出量】</t>
    <rPh sb="5" eb="7">
      <t>ハイシュツ</t>
    </rPh>
    <rPh sb="7" eb="8">
      <t>リョウ</t>
    </rPh>
    <phoneticPr fontId="2"/>
  </si>
  <si>
    <t>参照し、本Excelシートに組込まれています。</t>
    <phoneticPr fontId="2"/>
  </si>
  <si>
    <t xml:space="preserve">     プルダウンメニュー選択セル                    </t>
    <phoneticPr fontId="2"/>
  </si>
  <si>
    <t xml:space="preserve">      自動計算・自動転記セル                    </t>
    <phoneticPr fontId="2"/>
  </si>
  <si>
    <t>基準年度排出量</t>
    <rPh sb="4" eb="6">
      <t>ハイシュツ</t>
    </rPh>
    <rPh sb="6" eb="7">
      <t>リョウ</t>
    </rPh>
    <phoneticPr fontId="2"/>
  </si>
  <si>
    <t>３年間</t>
    <rPh sb="1" eb="3">
      <t>ネンカン</t>
    </rPh>
    <phoneticPr fontId="2"/>
  </si>
  <si>
    <t>1年間</t>
    <rPh sb="1" eb="3">
      <t>ネンカン</t>
    </rPh>
    <phoneticPr fontId="2"/>
  </si>
  <si>
    <t>令和１０年度</t>
    <rPh sb="0" eb="2">
      <t>レイワ</t>
    </rPh>
    <rPh sb="4" eb="6">
      <t>ネンド</t>
    </rPh>
    <phoneticPr fontId="2"/>
  </si>
  <si>
    <t>令和１１年度</t>
    <rPh sb="0" eb="2">
      <t>レイワ</t>
    </rPh>
    <rPh sb="4" eb="6">
      <t>ネンド</t>
    </rPh>
    <phoneticPr fontId="2"/>
  </si>
  <si>
    <t>令和１２年度</t>
    <rPh sb="0" eb="2">
      <t>レイワ</t>
    </rPh>
    <rPh sb="4" eb="6">
      <t>ネンド</t>
    </rPh>
    <phoneticPr fontId="2"/>
  </si>
  <si>
    <t>目標年度</t>
    <rPh sb="0" eb="2">
      <t>モクヒョウ</t>
    </rPh>
    <rPh sb="2" eb="4">
      <t>ネンド</t>
    </rPh>
    <phoneticPr fontId="2"/>
  </si>
  <si>
    <t>【DX型CO2削減対策実行支援実施後の設備対策実施方法】</t>
  </si>
  <si>
    <t>SHIFT事業に応募して対策実施予定</t>
    <phoneticPr fontId="2"/>
  </si>
  <si>
    <t>他の補助金に応募して対策実施予定</t>
    <phoneticPr fontId="2"/>
  </si>
  <si>
    <t>自費で対策実施予定</t>
    <phoneticPr fontId="2"/>
  </si>
  <si>
    <t>運用改善のみ</t>
    <rPh sb="0" eb="2">
      <t>ウンヨウ</t>
    </rPh>
    <rPh sb="2" eb="4">
      <t>カイゼン</t>
    </rPh>
    <phoneticPr fontId="2"/>
  </si>
  <si>
    <t>改定履歴</t>
    <rPh sb="0" eb="2">
      <t>カイテイ</t>
    </rPh>
    <rPh sb="2" eb="4">
      <t>リレキ</t>
    </rPh>
    <phoneticPr fontId="2"/>
  </si>
  <si>
    <t>エネルギ種別の係数の改訂に伴う修正</t>
    <rPh sb="4" eb="6">
      <t>シュベツ</t>
    </rPh>
    <rPh sb="7" eb="9">
      <t>ケイスウ</t>
    </rPh>
    <rPh sb="10" eb="12">
      <t>カイテイ</t>
    </rPh>
    <rPh sb="13" eb="14">
      <t>トモナ</t>
    </rPh>
    <rPh sb="15" eb="17">
      <t>シュウセイ</t>
    </rPh>
    <phoneticPr fontId="2"/>
  </si>
  <si>
    <r>
      <t xml:space="preserve">・商用電力： 0.434 kg CO2/kWh → </t>
    </r>
    <r>
      <rPr>
        <sz val="11"/>
        <color rgb="FFFF0000"/>
        <rFont val="Meiryo UI"/>
        <family val="3"/>
        <charset val="128"/>
      </rPr>
      <t>0.438</t>
    </r>
    <r>
      <rPr>
        <sz val="11"/>
        <rFont val="Meiryo UI"/>
        <family val="3"/>
        <charset val="128"/>
      </rPr>
      <t xml:space="preserve"> kg CO2/kWh</t>
    </r>
    <phoneticPr fontId="2"/>
  </si>
  <si>
    <r>
      <t xml:space="preserve">・都市ガス： 2.23 kg CO2/Nm3 → </t>
    </r>
    <r>
      <rPr>
        <sz val="11"/>
        <color rgb="FFFF0000"/>
        <rFont val="Meiryo UI"/>
        <family val="3"/>
        <charset val="128"/>
      </rPr>
      <t>2.27</t>
    </r>
    <r>
      <rPr>
        <sz val="11"/>
        <rFont val="Meiryo UI"/>
        <family val="3"/>
        <charset val="128"/>
      </rPr>
      <t>kg CO2/Nm3</t>
    </r>
    <phoneticPr fontId="2"/>
  </si>
  <si>
    <t>単位発熱量、CO2排出係数、排出係数は、環境省ホームページ「地球温暖化対策事業効果算定ガイドブック〈補助事業申請者用〉（令和7年3月改訂）」を</t>
    <phoneticPr fontId="2"/>
  </si>
  <si>
    <t>※10 リスト以外の種別については、CO2排出係数のエビデンスを添付すること</t>
    <phoneticPr fontId="4"/>
  </si>
  <si>
    <t xml:space="preserve"> 合計値（3年間）</t>
    <rPh sb="1" eb="3">
      <t>ゴウケイ</t>
    </rPh>
    <rPh sb="3" eb="4">
      <t>チ</t>
    </rPh>
    <rPh sb="6" eb="8">
      <t>ネンカン</t>
    </rPh>
    <phoneticPr fontId="2"/>
  </si>
  <si>
    <t>平均値 (3年間)</t>
    <rPh sb="0" eb="2">
      <t>ヘイキン</t>
    </rPh>
    <rPh sb="2" eb="3">
      <t>チ</t>
    </rPh>
    <phoneticPr fontId="2"/>
  </si>
  <si>
    <t xml:space="preserve"> 合計値（1年間）</t>
    <rPh sb="1" eb="3">
      <t>ゴウケイ</t>
    </rPh>
    <rPh sb="3" eb="4">
      <t>チ</t>
    </rPh>
    <rPh sb="6" eb="8">
      <t>ネンカン</t>
    </rPh>
    <phoneticPr fontId="2"/>
  </si>
  <si>
    <t>SHIFT事業「省CO2型システムへの改修支援」に応募して対策実施予定</t>
    <phoneticPr fontId="2"/>
  </si>
  <si>
    <t>他の補助金に応募して対策実施予定</t>
    <phoneticPr fontId="2"/>
  </si>
  <si>
    <t>自費で対策を実施予定</t>
    <rPh sb="0" eb="2">
      <t>ジヒ</t>
    </rPh>
    <rPh sb="3" eb="5">
      <t>タイサク</t>
    </rPh>
    <rPh sb="6" eb="8">
      <t>ジッシ</t>
    </rPh>
    <rPh sb="8" eb="10">
      <t>ヨテイ</t>
    </rPh>
    <phoneticPr fontId="2"/>
  </si>
  <si>
    <t>運用改善のみ</t>
    <rPh sb="0" eb="2">
      <t>ウンヨウ</t>
    </rPh>
    <rPh sb="2" eb="4">
      <t>カイゼン</t>
    </rPh>
    <phoneticPr fontId="2"/>
  </si>
  <si>
    <t>※SHIFT事業「省CO2型システムへの改修支援」に
　 応募して 対策実施予定の場合は、応募予定年度
　 を記入する。</t>
    <phoneticPr fontId="2"/>
  </si>
  <si>
    <t>合　計</t>
    <rPh sb="0" eb="1">
      <t>ゴウ</t>
    </rPh>
    <rPh sb="2" eb="3">
      <t>ケイ</t>
    </rPh>
    <phoneticPr fontId="2"/>
  </si>
  <si>
    <t xml:space="preserve">     地球温暖化対策事業効果算定ガイドブック＜補助事業申請者用＞　（令和7年3月改訂）</t>
    <phoneticPr fontId="2"/>
  </si>
  <si>
    <t xml:space="preserve">     ・参照ファイル:ガイドブック（F:省エネ設備用）、計算ファイル（F:省エネ設備用）</t>
    <rPh sb="6" eb="8">
      <t>サンショウ</t>
    </rPh>
    <rPh sb="22" eb="23">
      <t>ショウ</t>
    </rPh>
    <rPh sb="25" eb="27">
      <t>セツビ</t>
    </rPh>
    <rPh sb="27" eb="28">
      <t>ヨウ</t>
    </rPh>
    <rPh sb="30" eb="32">
      <t>ケイサン</t>
    </rPh>
    <rPh sb="39" eb="40">
      <t>ショウ</t>
    </rPh>
    <rPh sb="42" eb="44">
      <t>セツビ</t>
    </rPh>
    <rPh sb="44" eb="45">
      <t>ヨウ</t>
    </rPh>
    <phoneticPr fontId="2"/>
  </si>
  <si>
    <t xml:space="preserve">     ・ガイドブックに記載のある活動種別…換算係数は、このExcelシートに組込まれています</t>
    <rPh sb="13" eb="15">
      <t>キサイ</t>
    </rPh>
    <rPh sb="18" eb="20">
      <t>カツドウ</t>
    </rPh>
    <rPh sb="20" eb="22">
      <t>シュベツ</t>
    </rPh>
    <rPh sb="23" eb="25">
      <t>カンサン</t>
    </rPh>
    <rPh sb="25" eb="27">
      <t>ケイスウ</t>
    </rPh>
    <rPh sb="40" eb="42">
      <t>クミコ</t>
    </rPh>
    <phoneticPr fontId="2"/>
  </si>
  <si>
    <t>　 　・ガイドブックに記載のない活動種別…換算係数を手入力し、そのエビデンスを提出ください</t>
    <rPh sb="11" eb="13">
      <t>キサイ</t>
    </rPh>
    <rPh sb="16" eb="18">
      <t>カツドウ</t>
    </rPh>
    <rPh sb="18" eb="20">
      <t>シュベツ</t>
    </rPh>
    <rPh sb="39" eb="41">
      <t>テイシュツ</t>
    </rPh>
    <phoneticPr fontId="2"/>
  </si>
  <si>
    <t xml:space="preserve">     入力セル   </t>
    <phoneticPr fontId="2"/>
  </si>
  <si>
    <t>　　　　入力セル</t>
    <rPh sb="4" eb="6">
      <t>ニュウリョク</t>
    </rPh>
    <phoneticPr fontId="2"/>
  </si>
  <si>
    <t>対策個票</t>
    <rPh sb="0" eb="2">
      <t>タイサク</t>
    </rPh>
    <rPh sb="2" eb="4">
      <t>コヒョウ</t>
    </rPh>
    <phoneticPr fontId="4"/>
  </si>
  <si>
    <t>実施状況</t>
    <rPh sb="0" eb="2">
      <t>ジッシ</t>
    </rPh>
    <rPh sb="2" eb="4">
      <t>ジョウキョウ</t>
    </rPh>
    <phoneticPr fontId="2"/>
  </si>
  <si>
    <t>実施中</t>
    <rPh sb="0" eb="2">
      <t>ジッシ</t>
    </rPh>
    <rPh sb="2" eb="3">
      <t>チュウ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</si>
  <si>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</si>
  <si>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</si>
  <si>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設備導入（更新）</t>
    <rPh sb="0" eb="2">
      <t>セツビ</t>
    </rPh>
    <rPh sb="2" eb="4">
      <t>ドウニュウ</t>
    </rPh>
    <rPh sb="5" eb="7">
      <t>コウシン</t>
    </rPh>
    <phoneticPr fontId="2"/>
  </si>
  <si>
    <t>※9 活動量からCO2排出量へ換算する係数は、環境省ホームページ掲載の、以下の図書を参照し、</t>
    <phoneticPr fontId="2"/>
  </si>
  <si>
    <t>成果報告書（まとめ）</t>
    <phoneticPr fontId="2"/>
  </si>
  <si>
    <t>DXシステム活用の有無</t>
    <rPh sb="6" eb="8">
      <t>カツヨウ</t>
    </rPh>
    <rPh sb="9" eb="11">
      <t>ウム</t>
    </rPh>
    <phoneticPr fontId="7"/>
  </si>
  <si>
    <t>対策の種類</t>
    <rPh sb="0" eb="2">
      <t>タイサク</t>
    </rPh>
    <rPh sb="3" eb="5">
      <t>シュルイ</t>
    </rPh>
    <phoneticPr fontId="7"/>
  </si>
  <si>
    <t>対策内容</t>
    <rPh sb="0" eb="4">
      <t>タイサクナイヨウ</t>
    </rPh>
    <phoneticPr fontId="7"/>
  </si>
  <si>
    <t>導入設備</t>
    <rPh sb="0" eb="2">
      <t>ドウニュウ</t>
    </rPh>
    <rPh sb="2" eb="4">
      <t>セツビ</t>
    </rPh>
    <phoneticPr fontId="7"/>
  </si>
  <si>
    <t>実施年度</t>
    <rPh sb="0" eb="4">
      <t>ジッシネンド</t>
    </rPh>
    <phoneticPr fontId="7"/>
  </si>
  <si>
    <t>①費用</t>
    <rPh sb="1" eb="3">
      <t>ヒヨウ</t>
    </rPh>
    <phoneticPr fontId="7"/>
  </si>
  <si>
    <t>②CO2排出削減目標量</t>
    <rPh sb="4" eb="6">
      <t>ハイシュツ</t>
    </rPh>
    <rPh sb="6" eb="8">
      <t>サクゲン</t>
    </rPh>
    <rPh sb="8" eb="11">
      <t>モクヒョウリョウ</t>
    </rPh>
    <phoneticPr fontId="7"/>
  </si>
  <si>
    <t>③ランニングコスト削減目標量</t>
    <rPh sb="9" eb="11">
      <t>サクゲン</t>
    </rPh>
    <rPh sb="11" eb="14">
      <t>モクヒョウリョウ</t>
    </rPh>
    <phoneticPr fontId="7"/>
  </si>
  <si>
    <t>④法定耐用年数</t>
    <rPh sb="1" eb="7">
      <t>ホウテイタイヨウネンスウ</t>
    </rPh>
    <phoneticPr fontId="7"/>
  </si>
  <si>
    <t>⑤②*④</t>
    <phoneticPr fontId="7"/>
  </si>
  <si>
    <t>実施計画</t>
    <rPh sb="0" eb="4">
      <t>ジッシケイカク</t>
    </rPh>
    <phoneticPr fontId="2"/>
  </si>
  <si>
    <t>実績</t>
    <rPh sb="0" eb="2">
      <t>ジッセキ</t>
    </rPh>
    <phoneticPr fontId="2"/>
  </si>
  <si>
    <t>DXシステム活用の有無</t>
    <rPh sb="6" eb="8">
      <t>カツヨウ</t>
    </rPh>
    <rPh sb="9" eb="11">
      <t>ウム</t>
    </rPh>
    <phoneticPr fontId="2"/>
  </si>
  <si>
    <t>対策の種類</t>
    <rPh sb="0" eb="2">
      <t>タイサク</t>
    </rPh>
    <rPh sb="3" eb="5">
      <t>シュルイ</t>
    </rPh>
    <phoneticPr fontId="2"/>
  </si>
  <si>
    <t>実施状況</t>
    <rPh sb="0" eb="4">
      <t>ジッシジョウキョウ</t>
    </rPh>
    <phoneticPr fontId="2"/>
  </si>
  <si>
    <t>対策内容</t>
    <rPh sb="0" eb="4">
      <t>タイサクナイヨウ</t>
    </rPh>
    <phoneticPr fontId="2"/>
  </si>
  <si>
    <t>CO2排出削減量</t>
    <rPh sb="3" eb="5">
      <t>ハイシュツ</t>
    </rPh>
    <rPh sb="5" eb="8">
      <t>サクゲンリョウ</t>
    </rPh>
    <phoneticPr fontId="2"/>
  </si>
  <si>
    <t>基準年度／計画年度</t>
    <rPh sb="0" eb="2">
      <t>キジュン</t>
    </rPh>
    <rPh sb="2" eb="4">
      <t>ネンド</t>
    </rPh>
    <rPh sb="5" eb="9">
      <t>ケイカクネンド</t>
    </rPh>
    <phoneticPr fontId="2"/>
  </si>
  <si>
    <t>目標年度</t>
    <rPh sb="0" eb="4">
      <t>モクヒョウネンド</t>
    </rPh>
    <phoneticPr fontId="2"/>
  </si>
  <si>
    <t>基準年度</t>
    <rPh sb="0" eb="4">
      <t>キジュンネンド</t>
    </rPh>
    <phoneticPr fontId="2"/>
  </si>
  <si>
    <t>CO2排出量</t>
    <rPh sb="3" eb="6">
      <t>ハイシュツリョウ</t>
    </rPh>
    <phoneticPr fontId="2"/>
  </si>
  <si>
    <t>対策による削減効果</t>
    <rPh sb="0" eb="2">
      <t>タイサク</t>
    </rPh>
    <rPh sb="5" eb="7">
      <t>サクゲン</t>
    </rPh>
    <rPh sb="7" eb="9">
      <t>コウカ</t>
    </rPh>
    <phoneticPr fontId="2"/>
  </si>
  <si>
    <t>（対策なし）</t>
    <rPh sb="1" eb="3">
      <t>タイサク</t>
    </rPh>
    <phoneticPr fontId="2"/>
  </si>
  <si>
    <t>（対策後）</t>
    <phoneticPr fontId="2"/>
  </si>
  <si>
    <t>対策実施方法</t>
    <rPh sb="0" eb="6">
      <t>タイサクジッシホウホウ</t>
    </rPh>
    <phoneticPr fontId="2"/>
  </si>
  <si>
    <t>SHIFT</t>
    <phoneticPr fontId="2"/>
  </si>
  <si>
    <t>他の補助金</t>
    <rPh sb="0" eb="1">
      <t>ホカ</t>
    </rPh>
    <rPh sb="2" eb="5">
      <t>ホジョキン</t>
    </rPh>
    <phoneticPr fontId="2"/>
  </si>
  <si>
    <t>自費</t>
    <rPh sb="0" eb="2">
      <t>ジヒ</t>
    </rPh>
    <phoneticPr fontId="2"/>
  </si>
  <si>
    <t>運用改善のみ</t>
    <rPh sb="0" eb="4">
      <t>ウンヨウカイゼン</t>
    </rPh>
    <phoneticPr fontId="2"/>
  </si>
  <si>
    <t>SHIFTの場合の</t>
    <rPh sb="6" eb="8">
      <t>バアイ</t>
    </rPh>
    <phoneticPr fontId="2"/>
  </si>
  <si>
    <t>応募予定年度</t>
    <rPh sb="0" eb="4">
      <t>オウボヨテイ</t>
    </rPh>
    <rPh sb="4" eb="6">
      <t>ネンド</t>
    </rPh>
    <phoneticPr fontId="2"/>
  </si>
  <si>
    <t>実施結果</t>
    <rPh sb="0" eb="4">
      <t>ジッシケッカ</t>
    </rPh>
    <phoneticPr fontId="2"/>
  </si>
  <si>
    <t>対策個票1</t>
    <rPh sb="0" eb="4">
      <t>タイサクコヒョウ</t>
    </rPh>
    <phoneticPr fontId="2"/>
  </si>
  <si>
    <t>対策個票2</t>
    <rPh sb="0" eb="4">
      <t>タイサクコヒョウ</t>
    </rPh>
    <phoneticPr fontId="2"/>
  </si>
  <si>
    <t>対策個票3</t>
    <rPh sb="0" eb="4">
      <t>タイサクコヒョウ</t>
    </rPh>
    <phoneticPr fontId="2"/>
  </si>
  <si>
    <t>対策個票4</t>
    <rPh sb="0" eb="4">
      <t>タイサクコヒョウ</t>
    </rPh>
    <phoneticPr fontId="2"/>
  </si>
  <si>
    <t>対策個票5</t>
    <rPh sb="0" eb="4">
      <t>タイサクコヒョウ</t>
    </rPh>
    <phoneticPr fontId="2"/>
  </si>
  <si>
    <t>対策個票6</t>
    <rPh sb="0" eb="4">
      <t>タイサクコヒョウ</t>
    </rPh>
    <phoneticPr fontId="2"/>
  </si>
  <si>
    <t>対策個票7</t>
    <rPh sb="0" eb="4">
      <t>タイサクコヒョウ</t>
    </rPh>
    <phoneticPr fontId="2"/>
  </si>
  <si>
    <t>対策個票8</t>
    <rPh sb="0" eb="4">
      <t>タイサクコヒョウ</t>
    </rPh>
    <phoneticPr fontId="2"/>
  </si>
  <si>
    <t>対策個票9</t>
    <rPh sb="0" eb="4">
      <t>タイサクコヒョウ</t>
    </rPh>
    <phoneticPr fontId="2"/>
  </si>
  <si>
    <t>対策個票10</t>
    <rPh sb="0" eb="4">
      <t>タイサクコヒョウ</t>
    </rPh>
    <phoneticPr fontId="2"/>
  </si>
  <si>
    <t>C11</t>
    <phoneticPr fontId="2"/>
  </si>
  <si>
    <t>E11</t>
    <phoneticPr fontId="2"/>
  </si>
  <si>
    <t>F11</t>
    <phoneticPr fontId="2"/>
  </si>
  <si>
    <t>K11</t>
    <phoneticPr fontId="2"/>
  </si>
  <si>
    <t>L11</t>
    <phoneticPr fontId="2"/>
  </si>
  <si>
    <t>N11</t>
    <phoneticPr fontId="2"/>
  </si>
  <si>
    <t>O11</t>
    <phoneticPr fontId="2"/>
  </si>
  <si>
    <t>P11</t>
    <phoneticPr fontId="2"/>
  </si>
  <si>
    <t>Q11</t>
    <phoneticPr fontId="2"/>
  </si>
  <si>
    <t>R11</t>
    <phoneticPr fontId="2"/>
  </si>
  <si>
    <t>C12</t>
  </si>
  <si>
    <t>E12</t>
  </si>
  <si>
    <t>F12</t>
  </si>
  <si>
    <t>K12</t>
  </si>
  <si>
    <t>L12</t>
  </si>
  <si>
    <t>N12</t>
  </si>
  <si>
    <t>O12</t>
  </si>
  <si>
    <t>P12</t>
  </si>
  <si>
    <t>Q12</t>
  </si>
  <si>
    <t>R12</t>
  </si>
  <si>
    <t>C13</t>
  </si>
  <si>
    <t>E13</t>
  </si>
  <si>
    <t>F13</t>
  </si>
  <si>
    <t>K13</t>
  </si>
  <si>
    <t>L13</t>
  </si>
  <si>
    <t>N13</t>
  </si>
  <si>
    <t>O13</t>
  </si>
  <si>
    <t>P13</t>
  </si>
  <si>
    <t>Q13</t>
  </si>
  <si>
    <t>R13</t>
  </si>
  <si>
    <t>C14</t>
  </si>
  <si>
    <t>E14</t>
  </si>
  <si>
    <t>F14</t>
  </si>
  <si>
    <t>K14</t>
  </si>
  <si>
    <t>L14</t>
  </si>
  <si>
    <t>N14</t>
  </si>
  <si>
    <t>O14</t>
  </si>
  <si>
    <t>P14</t>
  </si>
  <si>
    <t>Q14</t>
  </si>
  <si>
    <t>R14</t>
  </si>
  <si>
    <t>C15</t>
  </si>
  <si>
    <t>E15</t>
  </si>
  <si>
    <t>F15</t>
  </si>
  <si>
    <t>K15</t>
  </si>
  <si>
    <t>L15</t>
  </si>
  <si>
    <t>N15</t>
  </si>
  <si>
    <t>O15</t>
  </si>
  <si>
    <t>P15</t>
  </si>
  <si>
    <t>Q15</t>
  </si>
  <si>
    <t>R15</t>
  </si>
  <si>
    <t>C16</t>
  </si>
  <si>
    <t>E16</t>
  </si>
  <si>
    <t>F16</t>
  </si>
  <si>
    <t>K16</t>
  </si>
  <si>
    <t>L16</t>
  </si>
  <si>
    <t>N16</t>
  </si>
  <si>
    <t>O16</t>
  </si>
  <si>
    <t>P16</t>
  </si>
  <si>
    <t>Q16</t>
  </si>
  <si>
    <t>R16</t>
  </si>
  <si>
    <t>C17</t>
  </si>
  <si>
    <t>E17</t>
  </si>
  <si>
    <t>F17</t>
  </si>
  <si>
    <t>K17</t>
  </si>
  <si>
    <t>L17</t>
  </si>
  <si>
    <t>N17</t>
  </si>
  <si>
    <t>O17</t>
  </si>
  <si>
    <t>P17</t>
  </si>
  <si>
    <t>Q17</t>
  </si>
  <si>
    <t>R17</t>
  </si>
  <si>
    <t>C18</t>
  </si>
  <si>
    <t>E18</t>
  </si>
  <si>
    <t>F18</t>
  </si>
  <si>
    <t>K18</t>
  </si>
  <si>
    <t>L18</t>
  </si>
  <si>
    <t>N18</t>
  </si>
  <si>
    <t>O18</t>
  </si>
  <si>
    <t>P18</t>
  </si>
  <si>
    <t>Q18</t>
  </si>
  <si>
    <t>R18</t>
  </si>
  <si>
    <t>C19</t>
  </si>
  <si>
    <t>E19</t>
  </si>
  <si>
    <t>F19</t>
  </si>
  <si>
    <t>K19</t>
  </si>
  <si>
    <t>L19</t>
  </si>
  <si>
    <t>N19</t>
  </si>
  <si>
    <t>O19</t>
  </si>
  <si>
    <t>P19</t>
  </si>
  <si>
    <t>Q19</t>
  </si>
  <si>
    <t>R19</t>
  </si>
  <si>
    <t>C20</t>
  </si>
  <si>
    <t>E20</t>
  </si>
  <si>
    <t>F20</t>
  </si>
  <si>
    <t>K20</t>
  </si>
  <si>
    <t>L20</t>
  </si>
  <si>
    <t>N20</t>
  </si>
  <si>
    <t>O20</t>
  </si>
  <si>
    <t>P20</t>
  </si>
  <si>
    <t>Q20</t>
  </si>
  <si>
    <t>R20</t>
  </si>
  <si>
    <t>C27</t>
    <phoneticPr fontId="2"/>
  </si>
  <si>
    <t>F27</t>
    <phoneticPr fontId="2"/>
  </si>
  <si>
    <t>G27</t>
    <phoneticPr fontId="2"/>
  </si>
  <si>
    <t>J27</t>
    <phoneticPr fontId="2"/>
  </si>
  <si>
    <t>C28</t>
  </si>
  <si>
    <t>E28</t>
  </si>
  <si>
    <t>F28</t>
  </si>
  <si>
    <t>G28</t>
  </si>
  <si>
    <t>J28</t>
  </si>
  <si>
    <t>C29</t>
  </si>
  <si>
    <t>E29</t>
  </si>
  <si>
    <t>F29</t>
  </si>
  <si>
    <t>G29</t>
  </si>
  <si>
    <t>J29</t>
  </si>
  <si>
    <t>C30</t>
  </si>
  <si>
    <t>E30</t>
  </si>
  <si>
    <t>F30</t>
  </si>
  <si>
    <t>G30</t>
  </si>
  <si>
    <t>J30</t>
  </si>
  <si>
    <t>C31</t>
  </si>
  <si>
    <t>E31</t>
  </si>
  <si>
    <t>F31</t>
  </si>
  <si>
    <t>G31</t>
  </si>
  <si>
    <t>J31</t>
  </si>
  <si>
    <t>C32</t>
  </si>
  <si>
    <t>E32</t>
  </si>
  <si>
    <t>F32</t>
  </si>
  <si>
    <t>G32</t>
  </si>
  <si>
    <t>J32</t>
  </si>
  <si>
    <t>C33</t>
  </si>
  <si>
    <t>E33</t>
  </si>
  <si>
    <t>F33</t>
  </si>
  <si>
    <t>G33</t>
  </si>
  <si>
    <t>J33</t>
  </si>
  <si>
    <t>C34</t>
  </si>
  <si>
    <t>E34</t>
  </si>
  <si>
    <t>F34</t>
  </si>
  <si>
    <t>G34</t>
  </si>
  <si>
    <t>J34</t>
  </si>
  <si>
    <t>C35</t>
  </si>
  <si>
    <t>E35</t>
  </si>
  <si>
    <t>F35</t>
  </si>
  <si>
    <t>G35</t>
  </si>
  <si>
    <t>J35</t>
  </si>
  <si>
    <t>C36</t>
  </si>
  <si>
    <t>E36</t>
  </si>
  <si>
    <t>F36</t>
  </si>
  <si>
    <t>G36</t>
  </si>
  <si>
    <t>J36</t>
  </si>
  <si>
    <t>O28</t>
    <phoneticPr fontId="2"/>
  </si>
  <si>
    <t>O29</t>
    <phoneticPr fontId="2"/>
  </si>
  <si>
    <t>O30</t>
    <phoneticPr fontId="2"/>
  </si>
  <si>
    <t>P28</t>
    <phoneticPr fontId="2"/>
  </si>
  <si>
    <t>P30</t>
    <phoneticPr fontId="2"/>
  </si>
  <si>
    <t>Q27</t>
    <phoneticPr fontId="2"/>
  </si>
  <si>
    <t>Q28</t>
    <phoneticPr fontId="2"/>
  </si>
  <si>
    <t>Q29</t>
    <phoneticPr fontId="2"/>
  </si>
  <si>
    <t>Q30</t>
    <phoneticPr fontId="2"/>
  </si>
  <si>
    <t>R27</t>
    <phoneticPr fontId="2"/>
  </si>
  <si>
    <t>R28</t>
    <phoneticPr fontId="2"/>
  </si>
  <si>
    <t>R29</t>
    <phoneticPr fontId="2"/>
  </si>
  <si>
    <t>R30</t>
    <phoneticPr fontId="2"/>
  </si>
  <si>
    <t>S27</t>
    <phoneticPr fontId="2"/>
  </si>
  <si>
    <t>S28</t>
    <phoneticPr fontId="2"/>
  </si>
  <si>
    <t>S29</t>
    <phoneticPr fontId="2"/>
  </si>
  <si>
    <t>S30</t>
    <phoneticPr fontId="2"/>
  </si>
  <si>
    <t>T27</t>
    <phoneticPr fontId="2"/>
  </si>
  <si>
    <t>T28</t>
    <phoneticPr fontId="2"/>
  </si>
  <si>
    <t>T29</t>
    <phoneticPr fontId="2"/>
  </si>
  <si>
    <t>T30</t>
    <phoneticPr fontId="2"/>
  </si>
  <si>
    <t>L32</t>
    <phoneticPr fontId="2"/>
  </si>
  <si>
    <t>L33</t>
    <phoneticPr fontId="2"/>
  </si>
  <si>
    <t>L34</t>
    <phoneticPr fontId="2"/>
  </si>
  <si>
    <t>L35</t>
    <phoneticPr fontId="2"/>
  </si>
  <si>
    <t>S35</t>
    <phoneticPr fontId="2"/>
  </si>
  <si>
    <t>D55</t>
    <phoneticPr fontId="2"/>
  </si>
  <si>
    <t>GAJ No</t>
    <phoneticPr fontId="2"/>
  </si>
  <si>
    <t>S2</t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</si>
  <si>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</si>
  <si>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</si>
  <si>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M11</t>
    <phoneticPr fontId="2"/>
  </si>
  <si>
    <t>M12</t>
    <phoneticPr fontId="2"/>
  </si>
  <si>
    <t>M13</t>
    <phoneticPr fontId="2"/>
  </si>
  <si>
    <t>M14</t>
    <phoneticPr fontId="2"/>
  </si>
  <si>
    <t>M15</t>
    <phoneticPr fontId="2"/>
  </si>
  <si>
    <t>M16</t>
    <phoneticPr fontId="2"/>
  </si>
  <si>
    <t>M17</t>
    <phoneticPr fontId="2"/>
  </si>
  <si>
    <t>M18</t>
    <phoneticPr fontId="2"/>
  </si>
  <si>
    <t>M19</t>
    <phoneticPr fontId="2"/>
  </si>
  <si>
    <t>M20</t>
    <phoneticPr fontId="2"/>
  </si>
  <si>
    <t>部分改修/機能付加</t>
    <rPh sb="0" eb="2">
      <t>ブブン</t>
    </rPh>
    <rPh sb="2" eb="4">
      <t>カイシュウ</t>
    </rPh>
    <rPh sb="5" eb="7">
      <t>キノウ</t>
    </rPh>
    <rPh sb="7" eb="9">
      <t>フカ</t>
    </rPh>
    <phoneticPr fontId="2"/>
  </si>
  <si>
    <t>電化</t>
    <rPh sb="0" eb="2">
      <t>デンカ</t>
    </rPh>
    <phoneticPr fontId="2"/>
  </si>
  <si>
    <t>燃料の低炭素化</t>
    <rPh sb="0" eb="2">
      <t>ネンリョウ</t>
    </rPh>
    <rPh sb="3" eb="7">
      <t>テイタンソカ</t>
    </rPh>
    <phoneticPr fontId="2"/>
  </si>
  <si>
    <t>【対策の種類】</t>
    <rPh sb="1" eb="3">
      <t>タイサク</t>
    </rPh>
    <rPh sb="4" eb="6">
      <t>シュルイ</t>
    </rPh>
    <phoneticPr fontId="2"/>
  </si>
  <si>
    <t>令和11年度</t>
    <rPh sb="0" eb="2">
      <t>レイワ</t>
    </rPh>
    <rPh sb="4" eb="6">
      <t>ネンド</t>
    </rPh>
    <phoneticPr fontId="4"/>
  </si>
  <si>
    <t>令和12年度</t>
    <rPh sb="0" eb="2">
      <t>レイワ</t>
    </rPh>
    <rPh sb="4" eb="6">
      <t>ネンド</t>
    </rPh>
    <phoneticPr fontId="4"/>
  </si>
  <si>
    <t>運用改善</t>
    <rPh sb="0" eb="2">
      <t>ウンヨウ</t>
    </rPh>
    <rPh sb="2" eb="4">
      <t>カイゼン</t>
    </rPh>
    <phoneticPr fontId="2"/>
  </si>
  <si>
    <t>燃料 低炭素化</t>
    <phoneticPr fontId="2"/>
  </si>
  <si>
    <t>電力 低炭素化</t>
    <rPh sb="0" eb="2">
      <t>デンリョク</t>
    </rPh>
    <rPh sb="3" eb="4">
      <t>テイ</t>
    </rPh>
    <rPh sb="4" eb="7">
      <t>タンソカ</t>
    </rPh>
    <phoneticPr fontId="2"/>
  </si>
  <si>
    <t>□</t>
  </si>
  <si>
    <t>地球温暖化対策事業効果算定ガイドブック＜補助事業申請者用＞　（令和７年３月改訂）</t>
    <phoneticPr fontId="4"/>
  </si>
  <si>
    <t xml:space="preserve">     ・掲載URL:https://www.env.go.jp/earth/ondanka/biz_local/gbhojo_00001.html</t>
    <rPh sb="6" eb="8">
      <t>ケイサイ</t>
    </rPh>
    <phoneticPr fontId="2"/>
  </si>
  <si>
    <t>令和１３年度</t>
    <rPh sb="0" eb="2">
      <t>レイワ</t>
    </rPh>
    <rPh sb="4" eb="6">
      <t>ネンド</t>
    </rPh>
    <phoneticPr fontId="2"/>
  </si>
  <si>
    <t>令和13年度</t>
    <rPh sb="0" eb="2">
      <t>レイワ</t>
    </rPh>
    <rPh sb="4" eb="6">
      <t>ネンド</t>
    </rPh>
    <phoneticPr fontId="4"/>
  </si>
  <si>
    <t>令和４年度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</si>
</sst>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.0;[Red]\-#,##0.0"/>
    <numFmt numFmtId="177" formatCode="0.0_ "/>
    <numFmt numFmtId="178" formatCode="#,##0_ "/>
    <numFmt numFmtId="179" formatCode="#"/>
    <numFmt numFmtId="180" formatCode="0_ "/>
    <numFmt numFmtId="181" formatCode="#,##0_);[Red]\(#,##0\)"/>
    <numFmt numFmtId="182" formatCode="0_);[Red]\(0\)"/>
    <numFmt numFmtId="183" formatCode="#,##0.0_ "/>
    <numFmt numFmtId="184" formatCode="#,##0.00_);[Red]\(#,##0.00\)"/>
    <numFmt numFmtId="185" formatCode="#,##0.0_ ;[Red]\-#,##0.0\ "/>
    <numFmt numFmtId="186" formatCode="#,##0.0_);[Red]\(#,##0.0\)"/>
    <numFmt numFmtId="187" formatCode="#,##0_ ;[Red]\-#,##0\ "/>
  </numFmts>
  <fonts count="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Yu Gothic UI"/>
      <family val="3"/>
      <charset val="128"/>
    </font>
    <font>
      <sz val="6"/>
      <name val="游ゴシック"/>
      <family val="3"/>
      <charset val="128"/>
      <scheme val="minor"/>
    </font>
    <font>
      <sz val="10"/>
      <name val="Yu Gothic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3"/>
      <name val="Meiryo UI"/>
      <family val="3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9"/>
      <color indexed="81"/>
      <name val="MS P ゴシック"/>
      <family val="3"/>
      <charset val="128"/>
    </font>
    <font>
      <sz val="11"/>
      <color rgb="FF0000FF"/>
      <name val="Meiryo UI"/>
      <family val="3"/>
      <charset val="128"/>
    </font>
    <font>
      <sz val="11"/>
      <color theme="1"/>
      <name val="Meiryo UI"/>
      <family val="2"/>
      <charset val="128"/>
    </font>
    <font>
      <sz val="8"/>
      <name val="Meiryo UI"/>
      <family val="3"/>
      <charset val="128"/>
    </font>
    <font>
      <vertAlign val="superscript"/>
      <sz val="11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name val="Meiryo UI"/>
      <family val="3"/>
      <charset val="128"/>
    </font>
    <font>
      <sz val="12"/>
      <name val="ＭＳ Ｐゴシック"/>
      <family val="3"/>
      <charset val="128"/>
    </font>
    <font>
      <sz val="13"/>
      <color theme="1"/>
      <name val="Meiryo UI"/>
      <family val="3"/>
      <charset val="128"/>
    </font>
    <font>
      <sz val="18"/>
      <name val="Meiryo UI"/>
      <family val="3"/>
      <charset val="128"/>
    </font>
    <font>
      <b/>
      <sz val="18"/>
      <name val="Meiryo UI"/>
      <family val="3"/>
      <charset val="128"/>
    </font>
    <font>
      <sz val="10"/>
      <name val="ＭＳ ゴシック"/>
      <family val="3"/>
      <charset val="128"/>
    </font>
    <font>
      <sz val="11"/>
      <name val="Meiryo UI"/>
      <family val="2"/>
      <charset val="128"/>
    </font>
    <font>
      <sz val="12"/>
      <name val="Meiryo UI"/>
      <family val="2"/>
      <charset val="128"/>
    </font>
    <font>
      <sz val="16"/>
      <name val="Meiryo UI"/>
      <family val="2"/>
      <charset val="128"/>
    </font>
    <font>
      <sz val="24"/>
      <name val="Meiryo UI"/>
      <family val="3"/>
      <charset val="128"/>
    </font>
    <font>
      <sz val="11.5"/>
      <name val="Meiryo UI"/>
      <family val="3"/>
      <charset val="128"/>
    </font>
    <font>
      <sz val="10"/>
      <color indexed="81"/>
      <name val="Meiryo UI"/>
      <family val="3"/>
      <charset val="128"/>
    </font>
    <font>
      <sz val="10"/>
      <name val="ＭＳ Ｐゴシック"/>
      <family val="3"/>
      <charset val="128"/>
    </font>
    <font>
      <sz val="22"/>
      <name val="Meiryo UI"/>
      <family val="3"/>
      <charset val="128"/>
    </font>
    <font>
      <sz val="12"/>
      <color theme="1"/>
      <name val="Meiryo UI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theme="1" tint="0.499984740745262"/>
      </top>
      <bottom/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 applyBorder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82">
    <xf numFmtId="0" fontId="0" fillId="0" borderId="0" xfId="0">
      <alignment vertical="center"/>
    </xf>
    <xf numFmtId="38" fontId="6" fillId="4" borderId="22" xfId="0" applyNumberFormat="1" applyFont="1" applyFill="1" applyBorder="1" applyAlignment="1">
      <alignment horizontal="center" vertical="center"/>
    </xf>
    <xf numFmtId="0" fontId="6" fillId="3" borderId="25" xfId="0" applyFont="1" applyFill="1" applyBorder="1" applyAlignment="1" applyProtection="1">
      <alignment horizontal="center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6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3" borderId="18" xfId="0" applyFont="1" applyFill="1" applyBorder="1" applyAlignment="1" applyProtection="1">
      <protection locked="0"/>
    </xf>
    <xf numFmtId="0" fontId="5" fillId="3" borderId="0" xfId="0" applyFont="1" applyFill="1">
      <alignment vertical="center"/>
    </xf>
    <xf numFmtId="0" fontId="6" fillId="3" borderId="23" xfId="0" applyFont="1" applyFill="1" applyBorder="1" applyAlignment="1" applyProtection="1">
      <alignment horizontal="left" vertical="top"/>
      <protection locked="0"/>
    </xf>
    <xf numFmtId="0" fontId="6" fillId="3" borderId="21" xfId="0" applyFont="1" applyFill="1" applyBorder="1" applyAlignment="1" applyProtection="1">
      <alignment horizontal="left" vertical="top"/>
      <protection locked="0"/>
    </xf>
    <xf numFmtId="0" fontId="6" fillId="3" borderId="18" xfId="0" applyFont="1" applyFill="1" applyBorder="1" applyAlignment="1" applyProtection="1">
      <alignment horizontal="left" vertical="top"/>
      <protection locked="0"/>
    </xf>
    <xf numFmtId="0" fontId="5" fillId="3" borderId="0" xfId="0" applyFont="1" applyFill="1" applyAlignment="1">
      <alignment vertical="top"/>
    </xf>
    <xf numFmtId="0" fontId="6" fillId="3" borderId="19" xfId="0" applyFont="1" applyFill="1" applyBorder="1" applyAlignment="1" applyProtection="1">
      <alignment horizontal="left" vertical="top"/>
      <protection locked="0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3" borderId="20" xfId="0" applyFont="1" applyFill="1" applyBorder="1" applyAlignment="1" applyProtection="1">
      <alignment horizontal="left" vertical="top"/>
      <protection locked="0"/>
    </xf>
    <xf numFmtId="0" fontId="6" fillId="3" borderId="24" xfId="0" applyFont="1" applyFill="1" applyBorder="1" applyAlignment="1" applyProtection="1">
      <alignment horizontal="left" vertical="top"/>
      <protection locked="0"/>
    </xf>
    <xf numFmtId="0" fontId="6" fillId="3" borderId="21" xfId="0" applyFont="1" applyFill="1" applyBorder="1" applyAlignment="1" applyProtection="1">
      <protection locked="0"/>
    </xf>
    <xf numFmtId="0" fontId="8" fillId="3" borderId="24" xfId="0" applyFont="1" applyFill="1" applyBorder="1" applyAlignment="1" applyProtection="1">
      <protection locked="0"/>
    </xf>
    <xf numFmtId="0" fontId="8" fillId="3" borderId="21" xfId="0" applyFont="1" applyFill="1" applyBorder="1" applyAlignment="1" applyProtection="1">
      <protection locked="0"/>
    </xf>
    <xf numFmtId="0" fontId="6" fillId="3" borderId="24" xfId="0" applyFont="1" applyFill="1" applyBorder="1" applyAlignment="1" applyProtection="1">
      <protection locked="0"/>
    </xf>
    <xf numFmtId="0" fontId="6" fillId="3" borderId="27" xfId="0" applyFont="1" applyFill="1" applyBorder="1" applyAlignment="1" applyProtection="1">
      <alignment horizontal="left" vertical="top"/>
      <protection locked="0"/>
    </xf>
    <xf numFmtId="38" fontId="6" fillId="4" borderId="23" xfId="0" applyNumberFormat="1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0" fontId="12" fillId="0" borderId="0" xfId="7" applyFont="1">
      <alignment vertical="center"/>
    </xf>
    <xf numFmtId="0" fontId="12" fillId="0" borderId="0" xfId="7" applyFont="1" applyAlignment="1">
      <alignment horizontal="center" vertical="center"/>
    </xf>
    <xf numFmtId="0" fontId="12" fillId="0" borderId="2" xfId="7" applyFont="1" applyBorder="1" applyAlignment="1">
      <alignment horizontal="center" vertical="center"/>
    </xf>
    <xf numFmtId="0" fontId="12" fillId="7" borderId="2" xfId="7" applyFont="1" applyFill="1" applyBorder="1">
      <alignment vertical="center"/>
    </xf>
    <xf numFmtId="0" fontId="12" fillId="0" borderId="2" xfId="7" applyFont="1" applyBorder="1">
      <alignment vertical="center"/>
    </xf>
    <xf numFmtId="0" fontId="12" fillId="7" borderId="2" xfId="7" applyFont="1" applyFill="1" applyBorder="1" applyAlignment="1">
      <alignment horizontal="center" vertical="center"/>
    </xf>
    <xf numFmtId="0" fontId="14" fillId="0" borderId="2" xfId="7" applyFont="1" applyBorder="1">
      <alignment vertical="center"/>
    </xf>
    <xf numFmtId="0" fontId="14" fillId="0" borderId="2" xfId="7" applyFont="1" applyBorder="1" applyAlignment="1">
      <alignment horizontal="center" vertical="center"/>
    </xf>
    <xf numFmtId="0" fontId="12" fillId="0" borderId="0" xfId="7" applyFont="1" applyProtection="1">
      <alignment vertical="center"/>
      <protection locked="0"/>
    </xf>
    <xf numFmtId="0" fontId="9" fillId="0" borderId="0" xfId="7" applyFont="1" applyAlignment="1" applyProtection="1">
      <alignment horizontal="center" vertical="center"/>
      <protection locked="0"/>
    </xf>
    <xf numFmtId="0" fontId="12" fillId="0" borderId="0" xfId="7" applyFont="1" applyAlignment="1" applyProtection="1">
      <alignment horizontal="center" vertical="center"/>
      <protection locked="0"/>
    </xf>
    <xf numFmtId="0" fontId="12" fillId="0" borderId="2" xfId="7" applyFont="1" applyBorder="1" applyAlignment="1">
      <alignment horizontal="center" vertical="center" wrapText="1"/>
    </xf>
    <xf numFmtId="0" fontId="12" fillId="0" borderId="12" xfId="7" applyFont="1" applyBorder="1" applyAlignment="1" applyProtection="1">
      <alignment horizontal="center" vertical="top" wrapText="1"/>
      <protection locked="0"/>
    </xf>
    <xf numFmtId="0" fontId="12" fillId="0" borderId="12" xfId="7" applyFont="1" applyBorder="1" applyAlignment="1" applyProtection="1">
      <alignment horizontal="left" vertical="top"/>
      <protection locked="0"/>
    </xf>
    <xf numFmtId="0" fontId="12" fillId="0" borderId="0" xfId="7" applyFont="1" applyAlignment="1" applyProtection="1">
      <alignment horizontal="center" vertical="top" wrapText="1"/>
      <protection locked="0"/>
    </xf>
    <xf numFmtId="0" fontId="12" fillId="0" borderId="0" xfId="7" applyFont="1" applyAlignment="1" applyProtection="1">
      <alignment vertical="top" wrapText="1"/>
      <protection locked="0"/>
    </xf>
    <xf numFmtId="0" fontId="3" fillId="0" borderId="0" xfId="7">
      <alignment vertical="center"/>
    </xf>
    <xf numFmtId="0" fontId="14" fillId="0" borderId="0" xfId="7" applyFont="1" applyProtection="1">
      <alignment vertical="center"/>
      <protection locked="0"/>
    </xf>
    <xf numFmtId="0" fontId="12" fillId="0" borderId="0" xfId="7" applyFont="1" applyAlignment="1" applyProtection="1">
      <alignment horizontal="right" vertical="center"/>
      <protection locked="0"/>
    </xf>
    <xf numFmtId="0" fontId="12" fillId="0" borderId="12" xfId="7" applyFont="1" applyBorder="1" applyAlignment="1" applyProtection="1">
      <alignment vertical="top" wrapText="1"/>
      <protection locked="0"/>
    </xf>
    <xf numFmtId="0" fontId="12" fillId="0" borderId="4" xfId="7" applyFont="1" applyBorder="1" applyAlignment="1" applyProtection="1">
      <alignment vertical="top" wrapText="1"/>
      <protection locked="0"/>
    </xf>
    <xf numFmtId="0" fontId="12" fillId="0" borderId="13" xfId="7" applyFont="1" applyBorder="1" applyAlignment="1" applyProtection="1">
      <alignment horizontal="center" vertical="top" wrapText="1"/>
      <protection locked="0"/>
    </xf>
    <xf numFmtId="38" fontId="12" fillId="0" borderId="0" xfId="9" applyFont="1" applyFill="1" applyBorder="1" applyAlignment="1" applyProtection="1">
      <alignment horizontal="center" vertical="top" wrapText="1"/>
      <protection locked="0"/>
    </xf>
    <xf numFmtId="0" fontId="12" fillId="0" borderId="0" xfId="7" applyFont="1" applyAlignment="1">
      <alignment vertical="top"/>
    </xf>
    <xf numFmtId="0" fontId="12" fillId="0" borderId="0" xfId="7" applyFont="1" applyAlignment="1">
      <alignment horizontal="left" vertical="top"/>
    </xf>
    <xf numFmtId="0" fontId="21" fillId="0" borderId="0" xfId="7" applyFont="1" applyProtection="1">
      <alignment vertical="center"/>
      <protection locked="0"/>
    </xf>
    <xf numFmtId="0" fontId="12" fillId="2" borderId="7" xfId="7" applyFont="1" applyFill="1" applyBorder="1">
      <alignment vertical="center"/>
    </xf>
    <xf numFmtId="0" fontId="9" fillId="0" borderId="0" xfId="0" applyFont="1">
      <alignment vertical="center"/>
    </xf>
    <xf numFmtId="0" fontId="12" fillId="0" borderId="13" xfId="7" applyFont="1" applyBorder="1" applyAlignment="1" applyProtection="1">
      <alignment horizontal="center" vertical="center" wrapText="1"/>
      <protection locked="0"/>
    </xf>
    <xf numFmtId="0" fontId="12" fillId="5" borderId="2" xfId="7" applyFont="1" applyFill="1" applyBorder="1" applyAlignment="1" applyProtection="1">
      <alignment horizontal="center" vertical="top" wrapText="1"/>
      <protection locked="0"/>
    </xf>
    <xf numFmtId="0" fontId="12" fillId="5" borderId="2" xfId="7" applyFont="1" applyFill="1" applyBorder="1" applyAlignment="1" applyProtection="1">
      <alignment vertical="top" wrapText="1"/>
      <protection locked="0"/>
    </xf>
    <xf numFmtId="38" fontId="12" fillId="5" borderId="2" xfId="9" applyFont="1" applyFill="1" applyBorder="1" applyAlignment="1" applyProtection="1">
      <alignment vertical="top" wrapText="1"/>
      <protection locked="0"/>
    </xf>
    <xf numFmtId="0" fontId="12" fillId="8" borderId="2" xfId="7" applyFont="1" applyFill="1" applyBorder="1">
      <alignment vertical="center"/>
    </xf>
    <xf numFmtId="0" fontId="12" fillId="8" borderId="2" xfId="7" applyFont="1" applyFill="1" applyBorder="1" applyAlignment="1">
      <alignment horizontal="center" vertical="center"/>
    </xf>
    <xf numFmtId="0" fontId="12" fillId="0" borderId="2" xfId="7" applyFont="1" applyBorder="1" applyAlignment="1">
      <alignment horizontal="left" vertical="center"/>
    </xf>
    <xf numFmtId="38" fontId="12" fillId="2" borderId="5" xfId="9" applyFont="1" applyFill="1" applyBorder="1" applyAlignment="1">
      <alignment vertical="center"/>
    </xf>
    <xf numFmtId="38" fontId="12" fillId="2" borderId="7" xfId="9" applyFont="1" applyFill="1" applyBorder="1" applyAlignment="1">
      <alignment vertical="center"/>
    </xf>
    <xf numFmtId="0" fontId="16" fillId="5" borderId="2" xfId="7" applyFont="1" applyFill="1" applyBorder="1" applyAlignment="1" applyProtection="1">
      <alignment horizontal="center" vertical="top" wrapText="1"/>
      <protection locked="0"/>
    </xf>
    <xf numFmtId="0" fontId="12" fillId="0" borderId="10" xfId="7" applyFont="1" applyBorder="1" applyProtection="1">
      <alignment vertical="center"/>
      <protection locked="0"/>
    </xf>
    <xf numFmtId="0" fontId="10" fillId="0" borderId="0" xfId="7" applyFont="1">
      <alignment vertical="center"/>
    </xf>
    <xf numFmtId="0" fontId="12" fillId="0" borderId="8" xfId="7" applyFont="1" applyBorder="1" applyProtection="1">
      <alignment vertical="center"/>
      <protection locked="0"/>
    </xf>
    <xf numFmtId="177" fontId="12" fillId="2" borderId="5" xfId="7" applyNumberFormat="1" applyFont="1" applyFill="1" applyBorder="1">
      <alignment vertical="center"/>
    </xf>
    <xf numFmtId="0" fontId="15" fillId="0" borderId="0" xfId="0" applyFont="1" applyAlignment="1">
      <alignment horizontal="left" vertical="center"/>
    </xf>
    <xf numFmtId="0" fontId="13" fillId="0" borderId="0" xfId="7" applyFont="1">
      <alignment vertical="center"/>
    </xf>
    <xf numFmtId="0" fontId="12" fillId="0" borderId="1" xfId="7" applyFont="1" applyBorder="1" applyProtection="1">
      <alignment vertical="center"/>
      <protection locked="0"/>
    </xf>
    <xf numFmtId="0" fontId="12" fillId="2" borderId="2" xfId="7" applyFont="1" applyFill="1" applyBorder="1">
      <alignment vertical="center"/>
    </xf>
    <xf numFmtId="0" fontId="12" fillId="2" borderId="2" xfId="7" applyFont="1" applyFill="1" applyBorder="1" applyAlignment="1">
      <alignment horizontal="center" vertical="center"/>
    </xf>
    <xf numFmtId="0" fontId="12" fillId="2" borderId="5" xfId="7" applyFont="1" applyFill="1" applyBorder="1" applyAlignment="1">
      <alignment horizontal="right" vertical="center"/>
    </xf>
    <xf numFmtId="0" fontId="12" fillId="2" borderId="5" xfId="7" applyFont="1" applyFill="1" applyBorder="1" applyAlignment="1">
      <alignment horizontal="center" vertical="center"/>
    </xf>
    <xf numFmtId="0" fontId="12" fillId="2" borderId="7" xfId="7" applyFont="1" applyFill="1" applyBorder="1" applyAlignment="1">
      <alignment horizontal="left" vertical="center"/>
    </xf>
    <xf numFmtId="0" fontId="15" fillId="10" borderId="10" xfId="0" applyFont="1" applyFill="1" applyBorder="1" applyAlignment="1" applyProtection="1">
      <alignment horizontal="center" vertical="center" wrapText="1"/>
      <protection locked="0"/>
    </xf>
    <xf numFmtId="180" fontId="12" fillId="5" borderId="5" xfId="0" applyNumberFormat="1" applyFont="1" applyFill="1" applyBorder="1" applyAlignment="1" applyProtection="1">
      <alignment vertical="center" shrinkToFit="1"/>
      <protection locked="0"/>
    </xf>
    <xf numFmtId="0" fontId="27" fillId="0" borderId="0" xfId="7" applyFont="1" applyAlignment="1">
      <alignment horizontal="center" vertical="center"/>
    </xf>
    <xf numFmtId="0" fontId="12" fillId="10" borderId="5" xfId="7" applyFont="1" applyFill="1" applyBorder="1" applyAlignment="1" applyProtection="1">
      <alignment horizontal="right" vertical="center"/>
      <protection locked="0"/>
    </xf>
    <xf numFmtId="178" fontId="12" fillId="5" borderId="5" xfId="0" applyNumberFormat="1" applyFont="1" applyFill="1" applyBorder="1" applyAlignment="1" applyProtection="1">
      <alignment vertical="center" shrinkToFit="1"/>
      <protection locked="0"/>
    </xf>
    <xf numFmtId="0" fontId="11" fillId="0" borderId="13" xfId="7" applyFont="1" applyBorder="1" applyAlignment="1">
      <alignment horizontal="center" vertical="center" wrapText="1"/>
    </xf>
    <xf numFmtId="0" fontId="11" fillId="0" borderId="13" xfId="7" applyFont="1" applyBorder="1" applyAlignment="1">
      <alignment horizontal="center" vertical="center"/>
    </xf>
    <xf numFmtId="0" fontId="11" fillId="0" borderId="13" xfId="7" applyFont="1" applyBorder="1" applyAlignment="1">
      <alignment horizontal="center" wrapText="1"/>
    </xf>
    <xf numFmtId="0" fontId="11" fillId="0" borderId="0" xfId="7" applyFont="1">
      <alignment vertical="center"/>
    </xf>
    <xf numFmtId="0" fontId="10" fillId="0" borderId="2" xfId="7" applyFont="1" applyBorder="1" applyAlignment="1">
      <alignment horizontal="center" vertical="center" wrapText="1"/>
    </xf>
    <xf numFmtId="0" fontId="10" fillId="0" borderId="0" xfId="7" applyFont="1" applyAlignment="1">
      <alignment horizontal="right" vertical="center"/>
    </xf>
    <xf numFmtId="182" fontId="11" fillId="0" borderId="2" xfId="7" applyNumberFormat="1" applyFont="1" applyBorder="1" applyAlignment="1">
      <alignment horizontal="center" vertical="center"/>
    </xf>
    <xf numFmtId="0" fontId="9" fillId="0" borderId="0" xfId="7" applyFont="1">
      <alignment vertical="center"/>
    </xf>
    <xf numFmtId="0" fontId="12" fillId="2" borderId="6" xfId="7" applyFont="1" applyFill="1" applyBorder="1" applyAlignment="1">
      <alignment horizontal="right" vertical="center"/>
    </xf>
    <xf numFmtId="181" fontId="11" fillId="2" borderId="2" xfId="7" applyNumberFormat="1" applyFont="1" applyFill="1" applyBorder="1">
      <alignment vertical="center"/>
    </xf>
    <xf numFmtId="0" fontId="11" fillId="2" borderId="2" xfId="7" applyFont="1" applyFill="1" applyBorder="1">
      <alignment vertical="center"/>
    </xf>
    <xf numFmtId="38" fontId="11" fillId="2" borderId="2" xfId="7" applyNumberFormat="1" applyFont="1" applyFill="1" applyBorder="1">
      <alignment vertical="center"/>
    </xf>
    <xf numFmtId="0" fontId="10" fillId="0" borderId="0" xfId="0" applyFont="1">
      <alignment vertical="center"/>
    </xf>
    <xf numFmtId="0" fontId="12" fillId="0" borderId="0" xfId="7" applyFont="1" applyAlignment="1">
      <alignment horizontal="center" vertical="center" textRotation="255"/>
    </xf>
    <xf numFmtId="0" fontId="11" fillId="0" borderId="0" xfId="0" applyFont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/>
    </xf>
    <xf numFmtId="0" fontId="30" fillId="0" borderId="0" xfId="7" applyFont="1">
      <alignment vertical="center"/>
    </xf>
    <xf numFmtId="179" fontId="16" fillId="2" borderId="2" xfId="0" applyNumberFormat="1" applyFont="1" applyFill="1" applyBorder="1" applyAlignment="1">
      <alignment horizontal="center" vertical="center"/>
    </xf>
    <xf numFmtId="0" fontId="12" fillId="10" borderId="2" xfId="7" applyFont="1" applyFill="1" applyBorder="1" applyProtection="1">
      <alignment vertical="center"/>
      <protection locked="0"/>
    </xf>
    <xf numFmtId="0" fontId="11" fillId="0" borderId="36" xfId="7" applyFont="1" applyBorder="1" applyAlignment="1">
      <alignment horizontal="center" vertical="center"/>
    </xf>
    <xf numFmtId="0" fontId="11" fillId="0" borderId="38" xfId="7" applyFont="1" applyBorder="1" applyAlignment="1">
      <alignment horizontal="center" vertical="center"/>
    </xf>
    <xf numFmtId="0" fontId="11" fillId="0" borderId="39" xfId="7" applyFont="1" applyBorder="1" applyAlignment="1">
      <alignment horizontal="center" vertical="center" wrapText="1"/>
    </xf>
    <xf numFmtId="0" fontId="11" fillId="2" borderId="41" xfId="7" applyFont="1" applyFill="1" applyBorder="1">
      <alignment vertical="center"/>
    </xf>
    <xf numFmtId="0" fontId="12" fillId="2" borderId="45" xfId="7" applyFont="1" applyFill="1" applyBorder="1">
      <alignment vertical="center"/>
    </xf>
    <xf numFmtId="0" fontId="12" fillId="2" borderId="48" xfId="7" applyFont="1" applyFill="1" applyBorder="1" applyAlignment="1">
      <alignment horizontal="left" vertical="center"/>
    </xf>
    <xf numFmtId="0" fontId="12" fillId="2" borderId="45" xfId="7" applyFont="1" applyFill="1" applyBorder="1" applyAlignment="1">
      <alignment horizontal="center" vertical="center"/>
    </xf>
    <xf numFmtId="0" fontId="12" fillId="2" borderId="47" xfId="7" applyFont="1" applyFill="1" applyBorder="1" applyAlignment="1">
      <alignment horizontal="right" vertical="center"/>
    </xf>
    <xf numFmtId="181" fontId="11" fillId="2" borderId="45" xfId="7" applyNumberFormat="1" applyFont="1" applyFill="1" applyBorder="1">
      <alignment vertical="center"/>
    </xf>
    <xf numFmtId="0" fontId="11" fillId="2" borderId="45" xfId="7" applyFont="1" applyFill="1" applyBorder="1">
      <alignment vertical="center"/>
    </xf>
    <xf numFmtId="38" fontId="11" fillId="2" borderId="45" xfId="7" applyNumberFormat="1" applyFont="1" applyFill="1" applyBorder="1">
      <alignment vertical="center"/>
    </xf>
    <xf numFmtId="0" fontId="11" fillId="2" borderId="49" xfId="7" applyFont="1" applyFill="1" applyBorder="1">
      <alignment vertical="center"/>
    </xf>
    <xf numFmtId="0" fontId="12" fillId="2" borderId="15" xfId="7" applyFont="1" applyFill="1" applyBorder="1">
      <alignment vertical="center"/>
    </xf>
    <xf numFmtId="0" fontId="12" fillId="2" borderId="11" xfId="7" applyFont="1" applyFill="1" applyBorder="1" applyAlignment="1">
      <alignment horizontal="left" vertical="center"/>
    </xf>
    <xf numFmtId="0" fontId="12" fillId="2" borderId="15" xfId="7" applyFont="1" applyFill="1" applyBorder="1" applyAlignment="1">
      <alignment horizontal="center" vertical="center"/>
    </xf>
    <xf numFmtId="0" fontId="12" fillId="2" borderId="1" xfId="7" applyFont="1" applyFill="1" applyBorder="1" applyAlignment="1">
      <alignment horizontal="right" vertical="center"/>
    </xf>
    <xf numFmtId="181" fontId="11" fillId="2" borderId="15" xfId="7" applyNumberFormat="1" applyFont="1" applyFill="1" applyBorder="1">
      <alignment vertical="center"/>
    </xf>
    <xf numFmtId="0" fontId="11" fillId="2" borderId="15" xfId="7" applyFont="1" applyFill="1" applyBorder="1">
      <alignment vertical="center"/>
    </xf>
    <xf numFmtId="38" fontId="11" fillId="2" borderId="15" xfId="7" applyNumberFormat="1" applyFont="1" applyFill="1" applyBorder="1">
      <alignment vertical="center"/>
    </xf>
    <xf numFmtId="0" fontId="11" fillId="2" borderId="40" xfId="7" applyFont="1" applyFill="1" applyBorder="1">
      <alignment vertical="center"/>
    </xf>
    <xf numFmtId="0" fontId="11" fillId="10" borderId="15" xfId="0" applyFont="1" applyFill="1" applyBorder="1" applyAlignment="1" applyProtection="1">
      <alignment horizontal="center" vertical="center" shrinkToFit="1"/>
      <protection locked="0"/>
    </xf>
    <xf numFmtId="0" fontId="10" fillId="0" borderId="45" xfId="7" applyFont="1" applyBorder="1" applyAlignment="1">
      <alignment horizontal="center" vertical="center" wrapText="1"/>
    </xf>
    <xf numFmtId="182" fontId="11" fillId="0" borderId="45" xfId="7" applyNumberFormat="1" applyFont="1" applyBorder="1" applyAlignment="1">
      <alignment horizontal="center" vertical="center"/>
    </xf>
    <xf numFmtId="0" fontId="11" fillId="0" borderId="0" xfId="7" applyFont="1" applyAlignment="1">
      <alignment horizontal="center" vertical="center"/>
    </xf>
    <xf numFmtId="0" fontId="10" fillId="0" borderId="0" xfId="7" applyFont="1" applyAlignment="1">
      <alignment horizontal="center" vertical="center" wrapText="1"/>
    </xf>
    <xf numFmtId="182" fontId="11" fillId="0" borderId="0" xfId="7" applyNumberFormat="1" applyFont="1" applyAlignment="1">
      <alignment horizontal="center" vertical="center"/>
    </xf>
    <xf numFmtId="179" fontId="11" fillId="0" borderId="0" xfId="7" applyNumberFormat="1" applyFont="1" applyAlignment="1">
      <alignment horizontal="left" vertical="center" wrapText="1"/>
    </xf>
    <xf numFmtId="182" fontId="11" fillId="0" borderId="0" xfId="0" applyNumberFormat="1" applyFont="1" applyAlignment="1" applyProtection="1">
      <alignment horizontal="right" vertical="center" shrinkToFit="1"/>
      <protection locked="0"/>
    </xf>
    <xf numFmtId="182" fontId="11" fillId="2" borderId="2" xfId="7" applyNumberFormat="1" applyFont="1" applyFill="1" applyBorder="1" applyAlignment="1">
      <alignment horizontal="center" vertical="center"/>
    </xf>
    <xf numFmtId="0" fontId="12" fillId="0" borderId="8" xfId="7" applyFont="1" applyBorder="1">
      <alignment vertical="center"/>
    </xf>
    <xf numFmtId="0" fontId="15" fillId="10" borderId="10" xfId="0" applyFont="1" applyFill="1" applyBorder="1" applyAlignment="1" applyProtection="1">
      <alignment vertical="center" wrapText="1"/>
      <protection locked="0"/>
    </xf>
    <xf numFmtId="0" fontId="16" fillId="0" borderId="2" xfId="0" applyFont="1" applyBorder="1" applyAlignment="1">
      <alignment horizontal="center" vertical="center"/>
    </xf>
    <xf numFmtId="49" fontId="11" fillId="5" borderId="0" xfId="0" applyNumberFormat="1" applyFont="1" applyFill="1" applyAlignment="1" applyProtection="1">
      <alignment vertical="center" shrinkToFit="1"/>
      <protection locked="0"/>
    </xf>
    <xf numFmtId="0" fontId="12" fillId="0" borderId="15" xfId="7" applyFont="1" applyBorder="1" applyAlignment="1">
      <alignment horizontal="center" vertical="center"/>
    </xf>
    <xf numFmtId="0" fontId="12" fillId="0" borderId="45" xfId="7" applyFont="1" applyBorder="1" applyAlignment="1">
      <alignment horizontal="center" vertical="center"/>
    </xf>
    <xf numFmtId="183" fontId="12" fillId="2" borderId="2" xfId="7" applyNumberFormat="1" applyFont="1" applyFill="1" applyBorder="1">
      <alignment vertical="center"/>
    </xf>
    <xf numFmtId="0" fontId="12" fillId="12" borderId="9" xfId="7" applyFont="1" applyFill="1" applyBorder="1" applyAlignment="1">
      <alignment horizontal="right" vertical="center"/>
    </xf>
    <xf numFmtId="0" fontId="12" fillId="0" borderId="9" xfId="7" applyFont="1" applyBorder="1" applyAlignment="1">
      <alignment horizontal="right" vertical="center"/>
    </xf>
    <xf numFmtId="183" fontId="12" fillId="2" borderId="2" xfId="7" applyNumberFormat="1" applyFont="1" applyFill="1" applyBorder="1" applyAlignment="1">
      <alignment horizontal="right" vertical="center"/>
    </xf>
    <xf numFmtId="0" fontId="32" fillId="0" borderId="0" xfId="0" applyFont="1">
      <alignment vertical="center"/>
    </xf>
    <xf numFmtId="0" fontId="33" fillId="0" borderId="0" xfId="8" applyFont="1">
      <alignment vertical="center"/>
    </xf>
    <xf numFmtId="0" fontId="16" fillId="0" borderId="0" xfId="0" applyFont="1">
      <alignment vertical="center"/>
    </xf>
    <xf numFmtId="0" fontId="35" fillId="0" borderId="0" xfId="7" applyFont="1">
      <alignment vertical="center"/>
    </xf>
    <xf numFmtId="0" fontId="16" fillId="10" borderId="2" xfId="0" applyFont="1" applyFill="1" applyBorder="1" applyAlignment="1" applyProtection="1">
      <alignment vertical="center" wrapText="1"/>
      <protection locked="0"/>
    </xf>
    <xf numFmtId="0" fontId="16" fillId="2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6" fillId="5" borderId="2" xfId="0" applyFont="1" applyFill="1" applyBorder="1" applyAlignment="1" applyProtection="1">
      <alignment vertical="center" wrapText="1"/>
      <protection locked="0"/>
    </xf>
    <xf numFmtId="183" fontId="12" fillId="2" borderId="7" xfId="7" applyNumberFormat="1" applyFont="1" applyFill="1" applyBorder="1" applyAlignment="1">
      <alignment horizontal="right" vertical="center"/>
    </xf>
    <xf numFmtId="38" fontId="16" fillId="0" borderId="2" xfId="4" applyFont="1" applyFill="1" applyBorder="1" applyAlignment="1">
      <alignment horizontal="center" vertical="center" wrapText="1"/>
    </xf>
    <xf numFmtId="38" fontId="17" fillId="0" borderId="2" xfId="1" applyFont="1" applyFill="1" applyBorder="1" applyAlignment="1">
      <alignment horizontal="center" vertical="center"/>
    </xf>
    <xf numFmtId="0" fontId="17" fillId="0" borderId="2" xfId="6" applyFont="1" applyBorder="1" applyAlignment="1">
      <alignment horizontal="center" vertical="center" wrapText="1"/>
    </xf>
    <xf numFmtId="0" fontId="17" fillId="0" borderId="2" xfId="5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2" fillId="10" borderId="2" xfId="7" applyFont="1" applyFill="1" applyBorder="1" applyAlignment="1" applyProtection="1">
      <alignment horizontal="center" vertical="center"/>
      <protection locked="0"/>
    </xf>
    <xf numFmtId="0" fontId="12" fillId="10" borderId="45" xfId="7" applyFont="1" applyFill="1" applyBorder="1" applyAlignment="1" applyProtection="1">
      <alignment horizontal="center" vertical="center"/>
      <protection locked="0"/>
    </xf>
    <xf numFmtId="0" fontId="16" fillId="2" borderId="2" xfId="7" applyFont="1" applyFill="1" applyBorder="1" applyAlignment="1">
      <alignment horizontal="center" vertical="top" wrapText="1"/>
    </xf>
    <xf numFmtId="0" fontId="12" fillId="2" borderId="2" xfId="7" applyFont="1" applyFill="1" applyBorder="1" applyAlignment="1">
      <alignment vertical="top" wrapText="1"/>
    </xf>
    <xf numFmtId="177" fontId="12" fillId="2" borderId="2" xfId="7" applyNumberFormat="1" applyFont="1" applyFill="1" applyBorder="1" applyAlignment="1">
      <alignment vertical="top" wrapText="1"/>
    </xf>
    <xf numFmtId="38" fontId="12" fillId="2" borderId="2" xfId="9" applyFont="1" applyFill="1" applyBorder="1" applyAlignment="1" applyProtection="1">
      <alignment vertical="top" wrapText="1"/>
    </xf>
    <xf numFmtId="183" fontId="12" fillId="2" borderId="2" xfId="7" applyNumberFormat="1" applyFont="1" applyFill="1" applyBorder="1" applyAlignment="1">
      <alignment vertical="center" wrapText="1"/>
    </xf>
    <xf numFmtId="0" fontId="12" fillId="0" borderId="11" xfId="7" applyFont="1" applyBorder="1">
      <alignment vertical="center"/>
    </xf>
    <xf numFmtId="38" fontId="12" fillId="2" borderId="2" xfId="9" applyFont="1" applyFill="1" applyBorder="1" applyAlignment="1" applyProtection="1">
      <alignment vertical="center" wrapText="1"/>
    </xf>
    <xf numFmtId="0" fontId="16" fillId="0" borderId="2" xfId="7" applyFont="1" applyBorder="1" applyAlignment="1">
      <alignment horizontal="center" vertical="center" wrapText="1"/>
    </xf>
    <xf numFmtId="0" fontId="12" fillId="0" borderId="2" xfId="7" applyFont="1" applyBorder="1" applyAlignment="1">
      <alignment horizontal="center" vertical="top" wrapText="1"/>
    </xf>
    <xf numFmtId="0" fontId="12" fillId="2" borderId="2" xfId="7" applyFont="1" applyFill="1" applyBorder="1" applyAlignment="1">
      <alignment horizontal="center" vertical="top" wrapText="1"/>
    </xf>
    <xf numFmtId="183" fontId="12" fillId="2" borderId="2" xfId="7" applyNumberFormat="1" applyFont="1" applyFill="1" applyBorder="1" applyAlignment="1">
      <alignment vertical="top" wrapText="1"/>
    </xf>
    <xf numFmtId="0" fontId="12" fillId="0" borderId="0" xfId="7" applyFont="1" applyAlignment="1">
      <alignment horizontal="left" vertical="center"/>
    </xf>
    <xf numFmtId="0" fontId="27" fillId="0" borderId="0" xfId="7" applyFont="1">
      <alignment vertical="center"/>
    </xf>
    <xf numFmtId="0" fontId="9" fillId="0" borderId="0" xfId="7" applyFont="1" applyAlignment="1">
      <alignment horizontal="center" vertical="center"/>
    </xf>
    <xf numFmtId="0" fontId="12" fillId="0" borderId="7" xfId="7" applyFont="1" applyBorder="1" applyAlignment="1">
      <alignment vertical="center" wrapText="1"/>
    </xf>
    <xf numFmtId="177" fontId="12" fillId="2" borderId="2" xfId="7" applyNumberFormat="1" applyFont="1" applyFill="1" applyBorder="1" applyAlignment="1">
      <alignment vertical="center" wrapText="1"/>
    </xf>
    <xf numFmtId="0" fontId="16" fillId="0" borderId="2" xfId="6" applyFont="1" applyBorder="1" applyAlignment="1">
      <alignment horizontal="center" vertical="center" wrapText="1"/>
    </xf>
    <xf numFmtId="0" fontId="16" fillId="0" borderId="2" xfId="5" applyFont="1" applyBorder="1" applyAlignment="1">
      <alignment horizontal="center" vertical="center"/>
    </xf>
    <xf numFmtId="0" fontId="12" fillId="0" borderId="12" xfId="7" applyFont="1" applyBorder="1">
      <alignment vertical="center"/>
    </xf>
    <xf numFmtId="0" fontId="12" fillId="0" borderId="12" xfId="7" applyFont="1" applyBorder="1" applyAlignment="1">
      <alignment vertical="top" wrapText="1"/>
    </xf>
    <xf numFmtId="0" fontId="12" fillId="0" borderId="12" xfId="7" applyFont="1" applyBorder="1" applyAlignment="1">
      <alignment horizontal="center" vertical="top" wrapText="1"/>
    </xf>
    <xf numFmtId="0" fontId="12" fillId="0" borderId="4" xfId="7" applyFont="1" applyBorder="1" applyAlignment="1">
      <alignment vertical="top" wrapText="1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0" borderId="13" xfId="2" applyFont="1" applyBorder="1">
      <alignment vertical="center"/>
    </xf>
    <xf numFmtId="0" fontId="25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0" xfId="0" applyFont="1">
      <alignment vertical="center"/>
    </xf>
    <xf numFmtId="0" fontId="10" fillId="0" borderId="14" xfId="2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10" fillId="0" borderId="15" xfId="2" applyFont="1" applyBorder="1" applyAlignment="1">
      <alignment horizontal="left" vertical="center"/>
    </xf>
    <xf numFmtId="0" fontId="26" fillId="0" borderId="15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49" fontId="11" fillId="0" borderId="0" xfId="0" applyNumberFormat="1" applyFont="1" applyAlignment="1" applyProtection="1">
      <alignment vertical="center" shrinkToFit="1"/>
      <protection locked="0"/>
    </xf>
    <xf numFmtId="0" fontId="16" fillId="2" borderId="2" xfId="0" applyFont="1" applyFill="1" applyBorder="1">
      <alignment vertical="center"/>
    </xf>
    <xf numFmtId="0" fontId="16" fillId="5" borderId="2" xfId="5" applyFont="1" applyFill="1" applyBorder="1" applyAlignment="1" applyProtection="1">
      <alignment horizontal="center" vertical="center"/>
      <protection locked="0"/>
    </xf>
    <xf numFmtId="0" fontId="16" fillId="2" borderId="2" xfId="0" applyFont="1" applyFill="1" applyBorder="1" applyAlignment="1">
      <alignment horizontal="right" vertical="center"/>
    </xf>
    <xf numFmtId="38" fontId="16" fillId="0" borderId="2" xfId="1" applyFont="1" applyFill="1" applyBorder="1" applyAlignment="1">
      <alignment horizontal="center" vertical="center"/>
    </xf>
    <xf numFmtId="0" fontId="16" fillId="5" borderId="2" xfId="0" applyFont="1" applyFill="1" applyBorder="1" applyAlignment="1" applyProtection="1">
      <alignment horizontal="center" vertical="center" wrapText="1"/>
      <protection locked="0"/>
    </xf>
    <xf numFmtId="0" fontId="16" fillId="5" borderId="2" xfId="5" applyFont="1" applyFill="1" applyBorder="1" applyAlignment="1" applyProtection="1">
      <alignment horizontal="right" vertical="center"/>
      <protection locked="0"/>
    </xf>
    <xf numFmtId="0" fontId="16" fillId="5" borderId="2" xfId="0" applyFont="1" applyFill="1" applyBorder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185" fontId="12" fillId="2" borderId="2" xfId="0" applyNumberFormat="1" applyFont="1" applyFill="1" applyBorder="1">
      <alignment vertical="center"/>
    </xf>
    <xf numFmtId="186" fontId="16" fillId="2" borderId="2" xfId="4" applyNumberFormat="1" applyFont="1" applyFill="1" applyBorder="1" applyAlignment="1">
      <alignment vertical="center"/>
    </xf>
    <xf numFmtId="186" fontId="16" fillId="5" borderId="2" xfId="0" applyNumberFormat="1" applyFont="1" applyFill="1" applyBorder="1" applyAlignment="1" applyProtection="1">
      <alignment vertical="center" wrapText="1"/>
      <protection locked="0"/>
    </xf>
    <xf numFmtId="185" fontId="16" fillId="2" borderId="2" xfId="4" applyNumberFormat="1" applyFont="1" applyFill="1" applyBorder="1" applyAlignment="1">
      <alignment vertical="center"/>
    </xf>
    <xf numFmtId="186" fontId="12" fillId="2" borderId="2" xfId="0" applyNumberFormat="1" applyFont="1" applyFill="1" applyBorder="1">
      <alignment vertical="center"/>
    </xf>
    <xf numFmtId="176" fontId="12" fillId="0" borderId="12" xfId="0" applyNumberFormat="1" applyFont="1" applyBorder="1">
      <alignment vertical="center"/>
    </xf>
    <xf numFmtId="0" fontId="17" fillId="2" borderId="7" xfId="7" applyFont="1" applyFill="1" applyBorder="1" applyAlignment="1">
      <alignment horizontal="center" vertical="center"/>
    </xf>
    <xf numFmtId="49" fontId="11" fillId="5" borderId="0" xfId="0" applyNumberFormat="1" applyFont="1" applyFill="1" applyAlignment="1">
      <alignment vertical="center" shrinkToFit="1"/>
    </xf>
    <xf numFmtId="0" fontId="36" fillId="0" borderId="0" xfId="7" applyFont="1">
      <alignment vertical="center"/>
    </xf>
    <xf numFmtId="0" fontId="12" fillId="0" borderId="0" xfId="8" applyFont="1">
      <alignment vertical="center"/>
    </xf>
    <xf numFmtId="0" fontId="9" fillId="0" borderId="0" xfId="7" applyFont="1" applyAlignment="1"/>
    <xf numFmtId="184" fontId="12" fillId="0" borderId="2" xfId="7" applyNumberFormat="1" applyFont="1" applyBorder="1">
      <alignment vertical="center"/>
    </xf>
    <xf numFmtId="0" fontId="12" fillId="2" borderId="7" xfId="7" applyFont="1" applyFill="1" applyBorder="1" applyAlignment="1">
      <alignment horizontal="center" vertical="center"/>
    </xf>
    <xf numFmtId="0" fontId="12" fillId="0" borderId="2" xfId="7" applyFont="1" applyBorder="1" applyProtection="1">
      <alignment vertical="center"/>
      <protection locked="0"/>
    </xf>
    <xf numFmtId="0" fontId="16" fillId="0" borderId="2" xfId="0" applyFont="1" applyBorder="1" applyAlignment="1" applyProtection="1">
      <alignment vertical="center" shrinkToFit="1"/>
      <protection locked="0"/>
    </xf>
    <xf numFmtId="0" fontId="12" fillId="0" borderId="6" xfId="7" applyFont="1" applyBorder="1">
      <alignment vertical="center"/>
    </xf>
    <xf numFmtId="0" fontId="12" fillId="0" borderId="7" xfId="7" applyFont="1" applyBorder="1">
      <alignment vertical="center"/>
    </xf>
    <xf numFmtId="178" fontId="12" fillId="5" borderId="2" xfId="7" applyNumberFormat="1" applyFont="1" applyFill="1" applyBorder="1" applyAlignment="1" applyProtection="1">
      <alignment vertical="center" wrapText="1"/>
      <protection locked="0"/>
    </xf>
    <xf numFmtId="0" fontId="14" fillId="8" borderId="2" xfId="7" applyFont="1" applyFill="1" applyBorder="1">
      <alignment vertical="center"/>
    </xf>
    <xf numFmtId="0" fontId="12" fillId="0" borderId="9" xfId="7" applyFont="1" applyBorder="1">
      <alignment vertical="center"/>
    </xf>
    <xf numFmtId="0" fontId="12" fillId="0" borderId="11" xfId="7" applyFont="1" applyBorder="1" applyAlignment="1">
      <alignment horizontal="left" vertical="center"/>
    </xf>
    <xf numFmtId="0" fontId="12" fillId="0" borderId="5" xfId="7" applyFont="1" applyBorder="1">
      <alignment vertical="center"/>
    </xf>
    <xf numFmtId="181" fontId="16" fillId="5" borderId="2" xfId="0" applyNumberFormat="1" applyFont="1" applyFill="1" applyBorder="1" applyAlignment="1" applyProtection="1">
      <alignment vertical="center" shrinkToFit="1"/>
      <protection locked="0"/>
    </xf>
    <xf numFmtId="181" fontId="39" fillId="5" borderId="8" xfId="1" applyNumberFormat="1" applyFont="1" applyFill="1" applyBorder="1" applyAlignment="1" applyProtection="1">
      <alignment horizontal="right" vertical="center"/>
      <protection locked="0"/>
    </xf>
    <xf numFmtId="181" fontId="39" fillId="5" borderId="5" xfId="1" applyNumberFormat="1" applyFont="1" applyFill="1" applyBorder="1" applyAlignment="1" applyProtection="1">
      <alignment horizontal="right" vertical="center"/>
      <protection locked="0"/>
    </xf>
    <xf numFmtId="181" fontId="39" fillId="5" borderId="5" xfId="6" applyNumberFormat="1" applyFont="1" applyFill="1" applyBorder="1" applyAlignment="1" applyProtection="1">
      <alignment horizontal="right" vertical="center" wrapText="1"/>
      <protection locked="0"/>
    </xf>
    <xf numFmtId="181" fontId="39" fillId="5" borderId="5" xfId="0" applyNumberFormat="1" applyFont="1" applyFill="1" applyBorder="1" applyAlignment="1" applyProtection="1">
      <alignment horizontal="right" vertical="center"/>
      <protection locked="0"/>
    </xf>
    <xf numFmtId="181" fontId="39" fillId="5" borderId="2" xfId="5" applyNumberFormat="1" applyFont="1" applyFill="1" applyBorder="1" applyAlignment="1" applyProtection="1">
      <alignment horizontal="right" vertical="center" wrapText="1"/>
      <protection locked="0"/>
    </xf>
    <xf numFmtId="181" fontId="39" fillId="5" borderId="8" xfId="6" applyNumberFormat="1" applyFont="1" applyFill="1" applyBorder="1" applyAlignment="1" applyProtection="1">
      <alignment horizontal="right" vertical="center" wrapText="1"/>
      <protection locked="0"/>
    </xf>
    <xf numFmtId="181" fontId="39" fillId="5" borderId="8" xfId="0" applyNumberFormat="1" applyFont="1" applyFill="1" applyBorder="1" applyAlignment="1" applyProtection="1">
      <alignment horizontal="right" vertical="center"/>
      <protection locked="0"/>
    </xf>
    <xf numFmtId="181" fontId="39" fillId="5" borderId="8" xfId="5" applyNumberFormat="1" applyFont="1" applyFill="1" applyBorder="1" applyAlignment="1" applyProtection="1">
      <alignment horizontal="right" vertical="center" wrapText="1"/>
      <protection locked="0"/>
    </xf>
    <xf numFmtId="181" fontId="16" fillId="5" borderId="2" xfId="5" applyNumberFormat="1" applyFont="1" applyFill="1" applyBorder="1" applyAlignment="1" applyProtection="1">
      <alignment horizontal="right" vertical="center" wrapText="1"/>
      <protection locked="0"/>
    </xf>
    <xf numFmtId="181" fontId="16" fillId="5" borderId="2" xfId="0" applyNumberFormat="1" applyFont="1" applyFill="1" applyBorder="1" applyAlignment="1" applyProtection="1">
      <alignment shrinkToFit="1"/>
      <protection locked="0"/>
    </xf>
    <xf numFmtId="181" fontId="16" fillId="5" borderId="2" xfId="5" applyNumberFormat="1" applyFont="1" applyFill="1" applyBorder="1" applyAlignment="1" applyProtection="1">
      <alignment horizontal="right" wrapText="1"/>
      <protection locked="0"/>
    </xf>
    <xf numFmtId="0" fontId="12" fillId="0" borderId="1" xfId="7" applyFont="1" applyBorder="1">
      <alignment vertical="center"/>
    </xf>
    <xf numFmtId="0" fontId="40" fillId="0" borderId="0" xfId="7" applyFont="1">
      <alignment vertical="center"/>
    </xf>
    <xf numFmtId="0" fontId="12" fillId="10" borderId="14" xfId="7" applyFont="1" applyFill="1" applyBorder="1" applyAlignment="1" applyProtection="1">
      <alignment horizontal="center" vertical="center"/>
      <protection locked="0"/>
    </xf>
    <xf numFmtId="178" fontId="11" fillId="2" borderId="2" xfId="7" applyNumberFormat="1" applyFont="1" applyFill="1" applyBorder="1" applyAlignment="1">
      <alignment horizontal="right" vertical="center"/>
    </xf>
    <xf numFmtId="178" fontId="11" fillId="2" borderId="41" xfId="7" applyNumberFormat="1" applyFont="1" applyFill="1" applyBorder="1" applyAlignment="1">
      <alignment horizontal="right" vertical="center"/>
    </xf>
    <xf numFmtId="0" fontId="11" fillId="5" borderId="2" xfId="7" applyFont="1" applyFill="1" applyBorder="1" applyAlignment="1" applyProtection="1">
      <alignment horizontal="center" vertical="center"/>
      <protection locked="0"/>
    </xf>
    <xf numFmtId="180" fontId="10" fillId="10" borderId="2" xfId="7" applyNumberFormat="1" applyFont="1" applyFill="1" applyBorder="1" applyAlignment="1" applyProtection="1">
      <alignment horizontal="center" vertical="center"/>
      <protection locked="0"/>
    </xf>
    <xf numFmtId="180" fontId="10" fillId="10" borderId="41" xfId="7" applyNumberFormat="1" applyFont="1" applyFill="1" applyBorder="1" applyAlignment="1" applyProtection="1">
      <alignment horizontal="center" vertical="center"/>
      <protection locked="0"/>
    </xf>
    <xf numFmtId="180" fontId="11" fillId="0" borderId="9" xfId="0" applyNumberFormat="1" applyFont="1" applyBorder="1" applyAlignment="1">
      <alignment horizontal="left" vertical="center" shrinkToFit="1"/>
    </xf>
    <xf numFmtId="0" fontId="10" fillId="0" borderId="5" xfId="2" applyFont="1" applyBorder="1" applyAlignment="1">
      <alignment horizontal="center" vertical="center"/>
    </xf>
    <xf numFmtId="179" fontId="16" fillId="2" borderId="2" xfId="0" applyNumberFormat="1" applyFont="1" applyFill="1" applyBorder="1" applyAlignment="1">
      <alignment vertical="center" wrapText="1"/>
    </xf>
    <xf numFmtId="0" fontId="12" fillId="0" borderId="0" xfId="0" applyFont="1" applyAlignment="1"/>
    <xf numFmtId="0" fontId="12" fillId="0" borderId="0" xfId="0" applyFont="1" applyAlignment="1">
      <alignment vertical="top"/>
    </xf>
    <xf numFmtId="0" fontId="16" fillId="0" borderId="2" xfId="0" applyFont="1" applyBorder="1" applyAlignment="1">
      <alignment horizontal="center" vertical="center" wrapText="1"/>
    </xf>
    <xf numFmtId="186" fontId="16" fillId="2" borderId="2" xfId="4" applyNumberFormat="1" applyFont="1" applyFill="1" applyBorder="1" applyAlignment="1" applyProtection="1">
      <alignment vertical="center"/>
    </xf>
    <xf numFmtId="185" fontId="16" fillId="5" borderId="2" xfId="4" applyNumberFormat="1" applyFont="1" applyFill="1" applyBorder="1" applyAlignment="1" applyProtection="1">
      <alignment vertical="center"/>
      <protection locked="0"/>
    </xf>
    <xf numFmtId="181" fontId="16" fillId="5" borderId="2" xfId="5" applyNumberFormat="1" applyFont="1" applyFill="1" applyBorder="1" applyAlignment="1" applyProtection="1">
      <alignment horizontal="left" vertical="center" wrapText="1"/>
      <protection locked="0"/>
    </xf>
    <xf numFmtId="181" fontId="16" fillId="5" borderId="2" xfId="5" applyNumberFormat="1" applyFont="1" applyFill="1" applyBorder="1" applyAlignment="1" applyProtection="1">
      <alignment horizontal="left" wrapText="1"/>
      <protection locked="0"/>
    </xf>
    <xf numFmtId="178" fontId="11" fillId="5" borderId="40" xfId="7" applyNumberFormat="1" applyFont="1" applyFill="1" applyBorder="1" applyAlignment="1" applyProtection="1">
      <alignment horizontal="center" vertical="center"/>
      <protection locked="0"/>
    </xf>
    <xf numFmtId="178" fontId="11" fillId="5" borderId="41" xfId="7" applyNumberFormat="1" applyFont="1" applyFill="1" applyBorder="1" applyAlignment="1" applyProtection="1">
      <alignment horizontal="center" vertical="center"/>
      <protection locked="0"/>
    </xf>
    <xf numFmtId="178" fontId="11" fillId="5" borderId="49" xfId="7" applyNumberFormat="1" applyFont="1" applyFill="1" applyBorder="1" applyAlignment="1" applyProtection="1">
      <alignment horizontal="center" vertical="center"/>
      <protection locked="0"/>
    </xf>
    <xf numFmtId="181" fontId="16" fillId="5" borderId="2" xfId="5" applyNumberFormat="1" applyFont="1" applyFill="1" applyBorder="1" applyAlignment="1" applyProtection="1">
      <alignment horizontal="left" vertical="top" wrapText="1"/>
      <protection locked="0"/>
    </xf>
    <xf numFmtId="187" fontId="16" fillId="2" borderId="2" xfId="0" applyNumberFormat="1" applyFont="1" applyFill="1" applyBorder="1">
      <alignment vertical="center"/>
    </xf>
    <xf numFmtId="0" fontId="11" fillId="0" borderId="44" xfId="7" applyFont="1" applyBorder="1" applyAlignment="1">
      <alignment horizontal="center" vertical="center" wrapText="1"/>
    </xf>
    <xf numFmtId="0" fontId="12" fillId="2" borderId="10" xfId="7" applyFont="1" applyFill="1" applyBorder="1" applyAlignment="1">
      <alignment horizontal="right" vertical="center"/>
    </xf>
    <xf numFmtId="0" fontId="12" fillId="2" borderId="11" xfId="7" applyFont="1" applyFill="1" applyBorder="1">
      <alignment vertical="center"/>
    </xf>
    <xf numFmtId="0" fontId="11" fillId="0" borderId="44" xfId="7" applyFont="1" applyBorder="1" applyAlignment="1">
      <alignment horizontal="center" vertical="center"/>
    </xf>
    <xf numFmtId="0" fontId="11" fillId="0" borderId="57" xfId="7" applyFont="1" applyBorder="1" applyAlignment="1">
      <alignment horizontal="center" vertical="center" wrapText="1"/>
    </xf>
    <xf numFmtId="0" fontId="10" fillId="0" borderId="0" xfId="7" applyFont="1" applyAlignment="1">
      <alignment horizontal="center" vertical="center"/>
    </xf>
    <xf numFmtId="0" fontId="10" fillId="0" borderId="0" xfId="8" applyFont="1">
      <alignment vertical="center"/>
    </xf>
    <xf numFmtId="0" fontId="11" fillId="10" borderId="44" xfId="0" applyFont="1" applyFill="1" applyBorder="1" applyAlignment="1" applyProtection="1">
      <alignment horizontal="center" vertical="center" shrinkToFit="1"/>
      <protection locked="0"/>
    </xf>
    <xf numFmtId="0" fontId="8" fillId="3" borderId="23" xfId="0" applyFont="1" applyFill="1" applyBorder="1" applyAlignment="1" applyProtection="1">
      <protection locked="0"/>
    </xf>
    <xf numFmtId="0" fontId="5" fillId="3" borderId="8" xfId="0" applyFont="1" applyFill="1" applyBorder="1">
      <alignment vertical="center"/>
    </xf>
    <xf numFmtId="0" fontId="6" fillId="3" borderId="8" xfId="0" applyFont="1" applyFill="1" applyBorder="1" applyAlignment="1" applyProtection="1">
      <alignment horizontal="left" vertical="top"/>
      <protection locked="0"/>
    </xf>
    <xf numFmtId="0" fontId="8" fillId="3" borderId="59" xfId="0" applyFont="1" applyFill="1" applyBorder="1" applyAlignment="1" applyProtection="1">
      <protection locked="0"/>
    </xf>
    <xf numFmtId="0" fontId="5" fillId="3" borderId="60" xfId="0" applyFont="1" applyFill="1" applyBorder="1">
      <alignment vertical="center"/>
    </xf>
    <xf numFmtId="0" fontId="8" fillId="3" borderId="61" xfId="0" applyFont="1" applyFill="1" applyBorder="1" applyAlignment="1" applyProtection="1">
      <protection locked="0"/>
    </xf>
    <xf numFmtId="0" fontId="6" fillId="3" borderId="60" xfId="0" applyFont="1" applyFill="1" applyBorder="1" applyAlignment="1" applyProtection="1">
      <alignment horizontal="left" vertical="top"/>
      <protection locked="0"/>
    </xf>
    <xf numFmtId="0" fontId="5" fillId="3" borderId="19" xfId="0" applyFont="1" applyFill="1" applyBorder="1">
      <alignment vertical="center"/>
    </xf>
    <xf numFmtId="0" fontId="5" fillId="3" borderId="20" xfId="0" applyFont="1" applyFill="1" applyBorder="1" applyAlignment="1">
      <alignment vertical="top"/>
    </xf>
    <xf numFmtId="0" fontId="5" fillId="3" borderId="20" xfId="0" applyFont="1" applyFill="1" applyBorder="1" applyAlignment="1">
      <alignment horizontal="left" vertical="top"/>
    </xf>
    <xf numFmtId="0" fontId="5" fillId="3" borderId="25" xfId="0" applyFont="1" applyFill="1" applyBorder="1" applyAlignment="1">
      <alignment horizontal="center" vertical="center"/>
    </xf>
    <xf numFmtId="0" fontId="6" fillId="3" borderId="62" xfId="0" applyFont="1" applyFill="1" applyBorder="1" applyAlignment="1" applyProtection="1">
      <alignment horizontal="left" vertical="top"/>
      <protection locked="0"/>
    </xf>
    <xf numFmtId="0" fontId="16" fillId="0" borderId="0" xfId="7" applyFont="1">
      <alignment vertical="center"/>
    </xf>
    <xf numFmtId="0" fontId="11" fillId="5" borderId="5" xfId="7" applyFont="1" applyFill="1" applyBorder="1" applyAlignment="1" applyProtection="1">
      <alignment horizontal="right" vertical="center"/>
      <protection locked="0"/>
    </xf>
    <xf numFmtId="0" fontId="11" fillId="5" borderId="2" xfId="7" applyFont="1" applyFill="1" applyBorder="1" applyAlignment="1" applyProtection="1">
      <alignment horizontal="right" vertical="center"/>
      <protection locked="0"/>
    </xf>
    <xf numFmtId="0" fontId="11" fillId="5" borderId="41" xfId="7" applyFont="1" applyFill="1" applyBorder="1" applyAlignment="1" applyProtection="1">
      <alignment horizontal="right" vertical="center"/>
      <protection locked="0"/>
    </xf>
    <xf numFmtId="178" fontId="11" fillId="2" borderId="45" xfId="7" applyNumberFormat="1" applyFont="1" applyFill="1" applyBorder="1" applyAlignment="1">
      <alignment horizontal="right" vertical="center"/>
    </xf>
    <xf numFmtId="178" fontId="11" fillId="2" borderId="49" xfId="7" applyNumberFormat="1" applyFont="1" applyFill="1" applyBorder="1" applyAlignment="1">
      <alignment horizontal="right" vertical="center"/>
    </xf>
    <xf numFmtId="0" fontId="10" fillId="10" borderId="13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37" xfId="7" applyFont="1" applyBorder="1" applyAlignment="1">
      <alignment horizontal="center" vertical="center" textRotation="255" wrapText="1"/>
    </xf>
    <xf numFmtId="0" fontId="11" fillId="0" borderId="14" xfId="7" applyFont="1" applyBorder="1" applyAlignment="1">
      <alignment horizontal="center" vertical="center" textRotation="255" wrapText="1"/>
    </xf>
    <xf numFmtId="0" fontId="11" fillId="0" borderId="44" xfId="7" applyFont="1" applyBorder="1" applyAlignment="1">
      <alignment horizontal="center" vertical="center" textRotation="255" wrapText="1"/>
    </xf>
    <xf numFmtId="0" fontId="11" fillId="0" borderId="34" xfId="7" applyFont="1" applyBorder="1" applyAlignment="1">
      <alignment horizontal="center" vertical="center"/>
    </xf>
    <xf numFmtId="0" fontId="11" fillId="0" borderId="9" xfId="7" applyFont="1" applyBorder="1" applyAlignment="1">
      <alignment horizontal="center" vertical="center"/>
    </xf>
    <xf numFmtId="0" fontId="11" fillId="0" borderId="53" xfId="7" applyFont="1" applyBorder="1" applyAlignment="1">
      <alignment horizontal="center" vertical="center"/>
    </xf>
    <xf numFmtId="0" fontId="11" fillId="0" borderId="36" xfId="7" applyFont="1" applyBorder="1" applyAlignment="1">
      <alignment horizontal="center" vertical="center" wrapText="1"/>
    </xf>
    <xf numFmtId="0" fontId="11" fillId="0" borderId="2" xfId="7" applyFont="1" applyBorder="1" applyAlignment="1">
      <alignment horizontal="center" vertical="center"/>
    </xf>
    <xf numFmtId="0" fontId="11" fillId="0" borderId="45" xfId="7" applyFont="1" applyBorder="1" applyAlignment="1">
      <alignment horizontal="center" vertical="center"/>
    </xf>
    <xf numFmtId="0" fontId="9" fillId="5" borderId="5" xfId="7" applyFont="1" applyFill="1" applyBorder="1" applyAlignment="1" applyProtection="1">
      <alignment horizontal="center" vertical="center"/>
      <protection locked="0"/>
    </xf>
    <xf numFmtId="0" fontId="9" fillId="5" borderId="7" xfId="7" applyFont="1" applyFill="1" applyBorder="1" applyAlignment="1" applyProtection="1">
      <alignment horizontal="center" vertical="center"/>
      <protection locked="0"/>
    </xf>
    <xf numFmtId="0" fontId="12" fillId="0" borderId="42" xfId="7" applyFont="1" applyBorder="1" applyAlignment="1">
      <alignment horizontal="center" vertical="center" textRotation="255"/>
    </xf>
    <xf numFmtId="0" fontId="12" fillId="0" borderId="43" xfId="7" applyFont="1" applyBorder="1" applyAlignment="1">
      <alignment horizontal="center" vertical="center" textRotation="255"/>
    </xf>
    <xf numFmtId="179" fontId="11" fillId="2" borderId="5" xfId="7" applyNumberFormat="1" applyFont="1" applyFill="1" applyBorder="1" applyAlignment="1">
      <alignment horizontal="left" vertical="center" wrapText="1"/>
    </xf>
    <xf numFmtId="179" fontId="11" fillId="2" borderId="6" xfId="7" applyNumberFormat="1" applyFont="1" applyFill="1" applyBorder="1" applyAlignment="1">
      <alignment horizontal="left" vertical="center" wrapText="1"/>
    </xf>
    <xf numFmtId="179" fontId="11" fillId="2" borderId="7" xfId="7" applyNumberFormat="1" applyFont="1" applyFill="1" applyBorder="1" applyAlignment="1">
      <alignment horizontal="left" vertical="center" wrapText="1"/>
    </xf>
    <xf numFmtId="0" fontId="11" fillId="0" borderId="36" xfId="7" applyFont="1" applyBorder="1" applyAlignment="1">
      <alignment horizontal="center" vertical="center"/>
    </xf>
    <xf numFmtId="0" fontId="11" fillId="0" borderId="38" xfId="7" applyFont="1" applyBorder="1" applyAlignment="1">
      <alignment horizontal="center" vertical="center"/>
    </xf>
    <xf numFmtId="0" fontId="11" fillId="0" borderId="41" xfId="7" applyFont="1" applyBorder="1" applyAlignment="1">
      <alignment horizontal="center" vertical="center"/>
    </xf>
    <xf numFmtId="0" fontId="11" fillId="0" borderId="35" xfId="7" applyFont="1" applyBorder="1" applyAlignment="1">
      <alignment horizontal="center" vertical="center" wrapText="1"/>
    </xf>
    <xf numFmtId="0" fontId="11" fillId="0" borderId="8" xfId="7" applyFont="1" applyBorder="1" applyAlignment="1">
      <alignment horizontal="center" vertical="center"/>
    </xf>
    <xf numFmtId="0" fontId="11" fillId="0" borderId="54" xfId="7" applyFont="1" applyBorder="1" applyAlignment="1">
      <alignment horizontal="center" vertical="center"/>
    </xf>
    <xf numFmtId="179" fontId="11" fillId="2" borderId="15" xfId="7" applyNumberFormat="1" applyFont="1" applyFill="1" applyBorder="1" applyAlignment="1">
      <alignment horizontal="left" vertical="center" wrapText="1"/>
    </xf>
    <xf numFmtId="0" fontId="11" fillId="0" borderId="31" xfId="7" applyFont="1" applyBorder="1" applyAlignment="1">
      <alignment horizontal="center" vertical="center" textRotation="255" wrapText="1"/>
    </xf>
    <xf numFmtId="0" fontId="11" fillId="0" borderId="33" xfId="7" applyFont="1" applyBorder="1" applyAlignment="1">
      <alignment horizontal="center" vertical="center" textRotation="255" wrapText="1"/>
    </xf>
    <xf numFmtId="0" fontId="11" fillId="0" borderId="52" xfId="7" applyFont="1" applyBorder="1" applyAlignment="1">
      <alignment horizontal="center" vertical="center" textRotation="255" wrapText="1"/>
    </xf>
    <xf numFmtId="0" fontId="11" fillId="0" borderId="37" xfId="7" applyFont="1" applyBorder="1" applyAlignment="1">
      <alignment horizontal="center" vertical="center" wrapText="1"/>
    </xf>
    <xf numFmtId="0" fontId="11" fillId="0" borderId="14" xfId="7" applyFont="1" applyBorder="1" applyAlignment="1">
      <alignment horizontal="center" vertical="center" wrapText="1"/>
    </xf>
    <xf numFmtId="0" fontId="11" fillId="0" borderId="44" xfId="7" applyFont="1" applyBorder="1" applyAlignment="1">
      <alignment horizontal="center" vertical="center" wrapText="1"/>
    </xf>
    <xf numFmtId="0" fontId="12" fillId="2" borderId="10" xfId="7" applyFont="1" applyFill="1" applyBorder="1" applyAlignment="1">
      <alignment horizontal="left" vertical="center"/>
    </xf>
    <xf numFmtId="0" fontId="12" fillId="2" borderId="1" xfId="7" applyFont="1" applyFill="1" applyBorder="1" applyAlignment="1">
      <alignment horizontal="left" vertical="center"/>
    </xf>
    <xf numFmtId="0" fontId="12" fillId="2" borderId="11" xfId="7" applyFont="1" applyFill="1" applyBorder="1" applyAlignment="1">
      <alignment horizontal="left" vertical="center"/>
    </xf>
    <xf numFmtId="0" fontId="11" fillId="0" borderId="14" xfId="7" applyFont="1" applyBorder="1" applyAlignment="1">
      <alignment horizontal="center" vertical="center"/>
    </xf>
    <xf numFmtId="0" fontId="11" fillId="0" borderId="44" xfId="7" applyFont="1" applyBorder="1" applyAlignment="1">
      <alignment horizontal="center" vertical="center"/>
    </xf>
    <xf numFmtId="0" fontId="12" fillId="0" borderId="5" xfId="7" applyFont="1" applyBorder="1" applyAlignment="1" applyProtection="1">
      <alignment horizontal="left" vertical="center"/>
      <protection locked="0"/>
    </xf>
    <xf numFmtId="0" fontId="12" fillId="0" borderId="6" xfId="7" applyFont="1" applyBorder="1" applyAlignment="1" applyProtection="1">
      <alignment horizontal="left" vertical="center"/>
      <protection locked="0"/>
    </xf>
    <xf numFmtId="0" fontId="12" fillId="0" borderId="7" xfId="7" applyFont="1" applyBorder="1" applyAlignment="1" applyProtection="1">
      <alignment horizontal="left" vertical="center"/>
      <protection locked="0"/>
    </xf>
    <xf numFmtId="0" fontId="11" fillId="0" borderId="31" xfId="7" applyFont="1" applyBorder="1" applyAlignment="1">
      <alignment horizontal="center" vertical="center" wrapText="1"/>
    </xf>
    <xf numFmtId="0" fontId="11" fillId="0" borderId="32" xfId="7" applyFont="1" applyBorder="1" applyAlignment="1">
      <alignment horizontal="center" vertical="center" wrapText="1"/>
    </xf>
    <xf numFmtId="0" fontId="11" fillId="0" borderId="34" xfId="7" applyFont="1" applyBorder="1" applyAlignment="1">
      <alignment horizontal="center" vertical="center" wrapText="1"/>
    </xf>
    <xf numFmtId="0" fontId="11" fillId="0" borderId="33" xfId="7" applyFont="1" applyBorder="1" applyAlignment="1">
      <alignment horizontal="center" vertical="center" wrapText="1"/>
    </xf>
    <xf numFmtId="0" fontId="11" fillId="0" borderId="0" xfId="7" applyFont="1" applyAlignment="1">
      <alignment horizontal="center" vertical="center" wrapText="1"/>
    </xf>
    <xf numFmtId="0" fontId="11" fillId="0" borderId="9" xfId="7" applyFont="1" applyBorder="1" applyAlignment="1">
      <alignment horizontal="center" vertical="center" wrapText="1"/>
    </xf>
    <xf numFmtId="0" fontId="11" fillId="0" borderId="55" xfId="7" applyFont="1" applyBorder="1" applyAlignment="1">
      <alignment horizontal="center" vertical="center" wrapText="1"/>
    </xf>
    <xf numFmtId="0" fontId="11" fillId="0" borderId="1" xfId="7" applyFont="1" applyBorder="1" applyAlignment="1">
      <alignment horizontal="center" vertical="center" wrapText="1"/>
    </xf>
    <xf numFmtId="0" fontId="11" fillId="0" borderId="11" xfId="7" applyFont="1" applyBorder="1" applyAlignment="1">
      <alignment horizontal="center" vertical="center" wrapText="1"/>
    </xf>
    <xf numFmtId="0" fontId="12" fillId="2" borderId="3" xfId="7" applyFont="1" applyFill="1" applyBorder="1" applyAlignment="1">
      <alignment horizontal="center" vertical="center" wrapText="1"/>
    </xf>
    <xf numFmtId="0" fontId="12" fillId="2" borderId="4" xfId="7" applyFont="1" applyFill="1" applyBorder="1" applyAlignment="1">
      <alignment horizontal="center" vertical="center"/>
    </xf>
    <xf numFmtId="0" fontId="12" fillId="2" borderId="8" xfId="7" applyFont="1" applyFill="1" applyBorder="1" applyAlignment="1">
      <alignment horizontal="center" vertical="center"/>
    </xf>
    <xf numFmtId="0" fontId="12" fillId="2" borderId="9" xfId="7" applyFont="1" applyFill="1" applyBorder="1" applyAlignment="1">
      <alignment horizontal="center" vertical="center"/>
    </xf>
    <xf numFmtId="0" fontId="12" fillId="2" borderId="10" xfId="7" applyFont="1" applyFill="1" applyBorder="1" applyAlignment="1">
      <alignment horizontal="center" vertical="center"/>
    </xf>
    <xf numFmtId="0" fontId="12" fillId="2" borderId="11" xfId="7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shrinkToFit="1"/>
    </xf>
    <xf numFmtId="0" fontId="11" fillId="0" borderId="52" xfId="0" applyFont="1" applyBorder="1" applyAlignment="1">
      <alignment horizontal="center" vertical="center" shrinkToFit="1"/>
    </xf>
    <xf numFmtId="0" fontId="11" fillId="2" borderId="58" xfId="7" applyFont="1" applyFill="1" applyBorder="1" applyAlignment="1">
      <alignment horizontal="center" vertical="center"/>
    </xf>
    <xf numFmtId="0" fontId="11" fillId="2" borderId="56" xfId="7" applyFont="1" applyFill="1" applyBorder="1" applyAlignment="1">
      <alignment horizontal="center" vertical="center"/>
    </xf>
    <xf numFmtId="179" fontId="11" fillId="2" borderId="46" xfId="7" applyNumberFormat="1" applyFont="1" applyFill="1" applyBorder="1" applyAlignment="1">
      <alignment horizontal="left" vertical="center" wrapText="1"/>
    </xf>
    <xf numFmtId="179" fontId="11" fillId="2" borderId="47" xfId="7" applyNumberFormat="1" applyFont="1" applyFill="1" applyBorder="1" applyAlignment="1">
      <alignment horizontal="left" vertical="center" wrapText="1"/>
    </xf>
    <xf numFmtId="179" fontId="11" fillId="2" borderId="48" xfId="7" applyNumberFormat="1" applyFont="1" applyFill="1" applyBorder="1" applyAlignment="1">
      <alignment horizontal="left" vertical="center" wrapText="1"/>
    </xf>
    <xf numFmtId="0" fontId="10" fillId="0" borderId="0" xfId="7" applyFont="1" applyAlignment="1">
      <alignment horizontal="left" vertical="center"/>
    </xf>
    <xf numFmtId="0" fontId="11" fillId="0" borderId="50" xfId="7" applyFont="1" applyBorder="1" applyAlignment="1">
      <alignment horizontal="center" vertical="center"/>
    </xf>
    <xf numFmtId="0" fontId="11" fillId="0" borderId="51" xfId="7" applyFont="1" applyBorder="1" applyAlignment="1">
      <alignment horizontal="center" vertical="center"/>
    </xf>
    <xf numFmtId="0" fontId="12" fillId="0" borderId="5" xfId="7" applyFont="1" applyBorder="1" applyAlignment="1">
      <alignment horizontal="left" vertical="center"/>
    </xf>
    <xf numFmtId="0" fontId="12" fillId="0" borderId="6" xfId="7" applyFont="1" applyBorder="1" applyAlignment="1">
      <alignment horizontal="left" vertical="center"/>
    </xf>
    <xf numFmtId="0" fontId="12" fillId="0" borderId="7" xfId="7" applyFont="1" applyBorder="1" applyAlignment="1">
      <alignment horizontal="left" vertical="center"/>
    </xf>
    <xf numFmtId="0" fontId="11" fillId="0" borderId="5" xfId="7" applyFont="1" applyBorder="1" applyAlignment="1">
      <alignment horizontal="left" vertical="center"/>
    </xf>
    <xf numFmtId="0" fontId="11" fillId="0" borderId="6" xfId="7" applyFont="1" applyBorder="1" applyAlignment="1">
      <alignment horizontal="left" vertical="center"/>
    </xf>
    <xf numFmtId="0" fontId="11" fillId="0" borderId="7" xfId="7" applyFont="1" applyBorder="1" applyAlignment="1">
      <alignment horizontal="left" vertical="center"/>
    </xf>
    <xf numFmtId="0" fontId="9" fillId="0" borderId="0" xfId="7" applyFont="1" applyAlignment="1">
      <alignment horizontal="left" vertical="center"/>
    </xf>
    <xf numFmtId="0" fontId="12" fillId="2" borderId="46" xfId="7" applyFont="1" applyFill="1" applyBorder="1" applyAlignment="1">
      <alignment horizontal="left" vertical="center"/>
    </xf>
    <xf numFmtId="0" fontId="12" fillId="2" borderId="47" xfId="7" applyFont="1" applyFill="1" applyBorder="1" applyAlignment="1">
      <alignment horizontal="left" vertical="center"/>
    </xf>
    <xf numFmtId="0" fontId="12" fillId="2" borderId="48" xfId="7" applyFont="1" applyFill="1" applyBorder="1" applyAlignment="1">
      <alignment horizontal="left" vertical="center"/>
    </xf>
    <xf numFmtId="0" fontId="12" fillId="2" borderId="5" xfId="7" applyFont="1" applyFill="1" applyBorder="1" applyAlignment="1">
      <alignment horizontal="left" vertical="center"/>
    </xf>
    <xf numFmtId="0" fontId="12" fillId="2" borderId="6" xfId="7" applyFont="1" applyFill="1" applyBorder="1" applyAlignment="1">
      <alignment horizontal="left" vertical="center"/>
    </xf>
    <xf numFmtId="0" fontId="12" fillId="2" borderId="7" xfId="7" applyFont="1" applyFill="1" applyBorder="1" applyAlignment="1">
      <alignment horizontal="left" vertical="center"/>
    </xf>
    <xf numFmtId="0" fontId="11" fillId="0" borderId="8" xfId="7" applyFont="1" applyBorder="1" applyAlignment="1">
      <alignment horizontal="center" vertical="center" wrapText="1"/>
    </xf>
    <xf numFmtId="0" fontId="11" fillId="0" borderId="54" xfId="7" applyFont="1" applyBorder="1" applyAlignment="1">
      <alignment horizontal="center" vertical="center" wrapText="1"/>
    </xf>
    <xf numFmtId="0" fontId="11" fillId="0" borderId="38" xfId="7" applyFont="1" applyBorder="1" applyAlignment="1">
      <alignment horizontal="center" vertical="center" wrapText="1"/>
    </xf>
    <xf numFmtId="0" fontId="11" fillId="0" borderId="41" xfId="7" applyFont="1" applyBorder="1" applyAlignment="1">
      <alignment horizontal="center" vertical="center" wrapText="1"/>
    </xf>
    <xf numFmtId="0" fontId="11" fillId="0" borderId="49" xfId="7" applyFont="1" applyBorder="1" applyAlignment="1">
      <alignment horizontal="center" vertical="center" wrapText="1"/>
    </xf>
    <xf numFmtId="182" fontId="11" fillId="0" borderId="3" xfId="0" applyNumberFormat="1" applyFont="1" applyBorder="1" applyAlignment="1">
      <alignment horizontal="left" vertical="center" wrapText="1" shrinkToFit="1"/>
    </xf>
    <xf numFmtId="182" fontId="11" fillId="0" borderId="12" xfId="0" applyNumberFormat="1" applyFont="1" applyBorder="1" applyAlignment="1">
      <alignment horizontal="left" vertical="center" wrapText="1" shrinkToFit="1"/>
    </xf>
    <xf numFmtId="182" fontId="11" fillId="0" borderId="4" xfId="0" applyNumberFormat="1" applyFont="1" applyBorder="1" applyAlignment="1">
      <alignment horizontal="left" vertical="center" wrapText="1" shrinkToFit="1"/>
    </xf>
    <xf numFmtId="182" fontId="11" fillId="0" borderId="8" xfId="0" applyNumberFormat="1" applyFont="1" applyBorder="1" applyAlignment="1">
      <alignment horizontal="left" vertical="center" wrapText="1" shrinkToFit="1"/>
    </xf>
    <xf numFmtId="182" fontId="11" fillId="0" borderId="0" xfId="0" applyNumberFormat="1" applyFont="1" applyAlignment="1">
      <alignment horizontal="left" vertical="center" wrapText="1" shrinkToFit="1"/>
    </xf>
    <xf numFmtId="182" fontId="11" fillId="0" borderId="9" xfId="0" applyNumberFormat="1" applyFont="1" applyBorder="1" applyAlignment="1">
      <alignment horizontal="left" vertical="center" wrapText="1" shrinkToFit="1"/>
    </xf>
    <xf numFmtId="0" fontId="10" fillId="0" borderId="5" xfId="7" applyFont="1" applyBorder="1" applyAlignment="1">
      <alignment horizontal="left" vertical="center"/>
    </xf>
    <xf numFmtId="0" fontId="10" fillId="0" borderId="6" xfId="7" applyFont="1" applyBorder="1" applyAlignment="1">
      <alignment horizontal="left" vertical="center"/>
    </xf>
    <xf numFmtId="0" fontId="10" fillId="0" borderId="7" xfId="7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6" fillId="0" borderId="2" xfId="5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1" fillId="0" borderId="15" xfId="5" applyFont="1" applyBorder="1" applyAlignment="1">
      <alignment horizontal="left" vertical="center" wrapText="1"/>
    </xf>
    <xf numFmtId="0" fontId="21" fillId="0" borderId="2" xfId="5" applyFont="1" applyBorder="1" applyAlignment="1">
      <alignment horizontal="left" vertical="center" wrapText="1"/>
    </xf>
    <xf numFmtId="0" fontId="16" fillId="0" borderId="2" xfId="6" applyFont="1" applyBorder="1" applyAlignment="1">
      <alignment horizontal="center" vertical="center" wrapText="1"/>
    </xf>
    <xf numFmtId="38" fontId="16" fillId="0" borderId="2" xfId="4" applyFont="1" applyFill="1" applyBorder="1" applyAlignment="1">
      <alignment horizontal="center" vertical="center" wrapText="1"/>
    </xf>
    <xf numFmtId="0" fontId="10" fillId="2" borderId="2" xfId="7" applyFont="1" applyFill="1" applyBorder="1" applyAlignment="1">
      <alignment horizontal="center" vertical="center" wrapText="1"/>
    </xf>
    <xf numFmtId="0" fontId="16" fillId="0" borderId="7" xfId="6" applyFont="1" applyBorder="1" applyAlignment="1">
      <alignment horizontal="center" vertical="center" wrapText="1"/>
    </xf>
    <xf numFmtId="0" fontId="17" fillId="0" borderId="2" xfId="5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/>
    </xf>
    <xf numFmtId="179" fontId="16" fillId="2" borderId="5" xfId="0" applyNumberFormat="1" applyFont="1" applyFill="1" applyBorder="1" applyAlignment="1">
      <alignment horizontal="center" vertical="center"/>
    </xf>
    <xf numFmtId="179" fontId="16" fillId="2" borderId="7" xfId="0" applyNumberFormat="1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34" fillId="10" borderId="30" xfId="8" applyFont="1" applyFill="1" applyBorder="1" applyAlignment="1" applyProtection="1">
      <alignment horizontal="center" vertical="center"/>
      <protection locked="0"/>
    </xf>
    <xf numFmtId="0" fontId="34" fillId="10" borderId="16" xfId="8" applyFont="1" applyFill="1" applyBorder="1" applyAlignment="1" applyProtection="1">
      <alignment horizontal="center" vertical="center"/>
      <protection locked="0"/>
    </xf>
    <xf numFmtId="0" fontId="16" fillId="0" borderId="13" xfId="7" applyFont="1" applyBorder="1" applyAlignment="1">
      <alignment horizontal="center" vertical="center" wrapText="1"/>
    </xf>
    <xf numFmtId="0" fontId="16" fillId="0" borderId="14" xfId="7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 wrapText="1"/>
    </xf>
    <xf numFmtId="0" fontId="12" fillId="0" borderId="5" xfId="7" applyFont="1" applyBorder="1" applyAlignment="1">
      <alignment horizontal="center" vertical="center" wrapText="1"/>
    </xf>
    <xf numFmtId="0" fontId="12" fillId="0" borderId="7" xfId="7" applyFont="1" applyBorder="1" applyAlignment="1">
      <alignment horizontal="center" vertical="center" wrapText="1"/>
    </xf>
    <xf numFmtId="0" fontId="12" fillId="0" borderId="3" xfId="7" applyFont="1" applyBorder="1" applyAlignment="1">
      <alignment horizontal="center" vertical="center" wrapText="1"/>
    </xf>
    <xf numFmtId="0" fontId="12" fillId="0" borderId="4" xfId="7" applyFont="1" applyBorder="1" applyAlignment="1">
      <alignment horizontal="center" vertical="center" wrapText="1"/>
    </xf>
    <xf numFmtId="0" fontId="12" fillId="0" borderId="8" xfId="7" applyFont="1" applyBorder="1" applyAlignment="1">
      <alignment horizontal="center" vertical="center" wrapText="1"/>
    </xf>
    <xf numFmtId="0" fontId="12" fillId="0" borderId="9" xfId="7" applyFont="1" applyBorder="1" applyAlignment="1">
      <alignment horizontal="center" vertical="center" wrapText="1"/>
    </xf>
    <xf numFmtId="0" fontId="12" fillId="0" borderId="10" xfId="7" applyFont="1" applyBorder="1" applyAlignment="1">
      <alignment horizontal="center" vertical="center" wrapText="1"/>
    </xf>
    <xf numFmtId="0" fontId="12" fillId="0" borderId="11" xfId="7" applyFont="1" applyBorder="1" applyAlignment="1">
      <alignment horizontal="center" vertical="center" wrapText="1"/>
    </xf>
    <xf numFmtId="0" fontId="12" fillId="6" borderId="2" xfId="7" applyFont="1" applyFill="1" applyBorder="1">
      <alignment vertical="center"/>
    </xf>
    <xf numFmtId="38" fontId="12" fillId="6" borderId="2" xfId="9" applyFont="1" applyFill="1" applyBorder="1" applyAlignment="1" applyProtection="1">
      <alignment vertical="center"/>
    </xf>
    <xf numFmtId="180" fontId="12" fillId="5" borderId="5" xfId="0" applyNumberFormat="1" applyFont="1" applyFill="1" applyBorder="1" applyAlignment="1" applyProtection="1">
      <alignment horizontal="left" vertical="center" shrinkToFit="1"/>
      <protection locked="0"/>
    </xf>
    <xf numFmtId="180" fontId="12" fillId="5" borderId="6" xfId="0" applyNumberFormat="1" applyFont="1" applyFill="1" applyBorder="1" applyAlignment="1" applyProtection="1">
      <alignment horizontal="left" vertical="center" shrinkToFit="1"/>
      <protection locked="0"/>
    </xf>
    <xf numFmtId="180" fontId="12" fillId="5" borderId="7" xfId="0" applyNumberFormat="1" applyFont="1" applyFill="1" applyBorder="1" applyAlignment="1" applyProtection="1">
      <alignment horizontal="left" vertical="center" shrinkToFit="1"/>
      <protection locked="0"/>
    </xf>
    <xf numFmtId="0" fontId="12" fillId="5" borderId="5" xfId="7" applyFont="1" applyFill="1" applyBorder="1" applyAlignment="1" applyProtection="1">
      <alignment vertical="center" wrapText="1"/>
      <protection locked="0"/>
    </xf>
    <xf numFmtId="0" fontId="12" fillId="5" borderId="7" xfId="7" applyFont="1" applyFill="1" applyBorder="1" applyAlignment="1" applyProtection="1">
      <alignment vertical="center" wrapText="1"/>
      <protection locked="0"/>
    </xf>
    <xf numFmtId="0" fontId="12" fillId="5" borderId="10" xfId="7" applyFont="1" applyFill="1" applyBorder="1" applyAlignment="1" applyProtection="1">
      <alignment vertical="center" wrapText="1"/>
      <protection locked="0"/>
    </xf>
    <xf numFmtId="0" fontId="12" fillId="5" borderId="11" xfId="7" applyFont="1" applyFill="1" applyBorder="1" applyAlignment="1" applyProtection="1">
      <alignment vertical="center" wrapText="1"/>
      <protection locked="0"/>
    </xf>
    <xf numFmtId="0" fontId="12" fillId="0" borderId="3" xfId="7" applyFont="1" applyBorder="1">
      <alignment vertical="center"/>
    </xf>
    <xf numFmtId="0" fontId="12" fillId="0" borderId="12" xfId="7" applyFont="1" applyBorder="1">
      <alignment vertical="center"/>
    </xf>
    <xf numFmtId="0" fontId="12" fillId="0" borderId="4" xfId="7" applyFont="1" applyBorder="1">
      <alignment vertical="center"/>
    </xf>
    <xf numFmtId="0" fontId="12" fillId="0" borderId="10" xfId="7" applyFont="1" applyBorder="1">
      <alignment vertical="center"/>
    </xf>
    <xf numFmtId="0" fontId="12" fillId="0" borderId="1" xfId="7" applyFont="1" applyBorder="1">
      <alignment vertical="center"/>
    </xf>
    <xf numFmtId="0" fontId="12" fillId="0" borderId="11" xfId="7" applyFont="1" applyBorder="1">
      <alignment vertical="center"/>
    </xf>
    <xf numFmtId="0" fontId="12" fillId="0" borderId="13" xfId="7" applyFont="1" applyBorder="1" applyAlignment="1">
      <alignment horizontal="center" vertical="center"/>
    </xf>
    <xf numFmtId="0" fontId="12" fillId="0" borderId="15" xfId="7" applyFont="1" applyBorder="1" applyAlignment="1">
      <alignment horizontal="center" vertical="center"/>
    </xf>
    <xf numFmtId="0" fontId="12" fillId="5" borderId="5" xfId="7" applyFont="1" applyFill="1" applyBorder="1" applyProtection="1">
      <alignment vertical="center"/>
      <protection locked="0"/>
    </xf>
    <xf numFmtId="0" fontId="12" fillId="5" borderId="7" xfId="7" applyFont="1" applyFill="1" applyBorder="1" applyProtection="1">
      <alignment vertical="center"/>
      <protection locked="0"/>
    </xf>
    <xf numFmtId="0" fontId="16" fillId="0" borderId="5" xfId="7" applyFont="1" applyBorder="1" applyAlignment="1">
      <alignment horizontal="center" vertical="center" wrapText="1"/>
    </xf>
    <xf numFmtId="0" fontId="16" fillId="0" borderId="7" xfId="7" applyFont="1" applyBorder="1" applyAlignment="1">
      <alignment horizontal="center" vertical="center" wrapText="1"/>
    </xf>
    <xf numFmtId="0" fontId="12" fillId="0" borderId="0" xfId="7" applyFont="1" applyAlignment="1" applyProtection="1">
      <alignment horizontal="center" vertical="center"/>
      <protection locked="0"/>
    </xf>
    <xf numFmtId="0" fontId="12" fillId="6" borderId="5" xfId="7" applyFont="1" applyFill="1" applyBorder="1" applyAlignment="1">
      <alignment horizontal="left" vertical="top" wrapText="1"/>
    </xf>
    <xf numFmtId="0" fontId="12" fillId="0" borderId="6" xfId="7" applyFont="1" applyBorder="1">
      <alignment vertical="center"/>
    </xf>
    <xf numFmtId="0" fontId="12" fillId="0" borderId="7" xfId="7" applyFont="1" applyBorder="1">
      <alignment vertical="center"/>
    </xf>
    <xf numFmtId="0" fontId="12" fillId="0" borderId="2" xfId="7" applyFont="1" applyBorder="1" applyAlignment="1">
      <alignment horizontal="left" vertical="center"/>
    </xf>
    <xf numFmtId="0" fontId="12" fillId="0" borderId="5" xfId="7" applyFont="1" applyBorder="1" applyAlignment="1">
      <alignment horizontal="center" vertical="center"/>
    </xf>
    <xf numFmtId="0" fontId="12" fillId="0" borderId="7" xfId="7" applyFont="1" applyBorder="1" applyAlignment="1">
      <alignment horizontal="center" vertical="center"/>
    </xf>
    <xf numFmtId="0" fontId="29" fillId="5" borderId="3" xfId="0" applyFont="1" applyFill="1" applyBorder="1" applyAlignment="1" applyProtection="1">
      <alignment horizontal="left" vertical="top" shrinkToFit="1"/>
      <protection locked="0"/>
    </xf>
    <xf numFmtId="0" fontId="29" fillId="5" borderId="12" xfId="0" applyFont="1" applyFill="1" applyBorder="1" applyAlignment="1" applyProtection="1">
      <alignment horizontal="left" vertical="top" shrinkToFit="1"/>
      <protection locked="0"/>
    </xf>
    <xf numFmtId="0" fontId="29" fillId="5" borderId="4" xfId="0" applyFont="1" applyFill="1" applyBorder="1" applyAlignment="1" applyProtection="1">
      <alignment horizontal="left" vertical="top" shrinkToFit="1"/>
      <protection locked="0"/>
    </xf>
    <xf numFmtId="0" fontId="29" fillId="5" borderId="8" xfId="0" applyFont="1" applyFill="1" applyBorder="1" applyAlignment="1" applyProtection="1">
      <alignment horizontal="left" vertical="top" shrinkToFit="1"/>
      <protection locked="0"/>
    </xf>
    <xf numFmtId="0" fontId="29" fillId="5" borderId="0" xfId="0" applyFont="1" applyFill="1" applyAlignment="1" applyProtection="1">
      <alignment horizontal="left" vertical="top" shrinkToFit="1"/>
      <protection locked="0"/>
    </xf>
    <xf numFmtId="0" fontId="29" fillId="5" borderId="9" xfId="0" applyFont="1" applyFill="1" applyBorder="1" applyAlignment="1" applyProtection="1">
      <alignment horizontal="left" vertical="top" shrinkToFit="1"/>
      <protection locked="0"/>
    </xf>
    <xf numFmtId="0" fontId="29" fillId="5" borderId="10" xfId="0" applyFont="1" applyFill="1" applyBorder="1" applyAlignment="1" applyProtection="1">
      <alignment horizontal="left" vertical="top" shrinkToFit="1"/>
      <protection locked="0"/>
    </xf>
    <xf numFmtId="0" fontId="29" fillId="5" borderId="1" xfId="0" applyFont="1" applyFill="1" applyBorder="1" applyAlignment="1" applyProtection="1">
      <alignment horizontal="left" vertical="top" shrinkToFit="1"/>
      <protection locked="0"/>
    </xf>
    <xf numFmtId="0" fontId="29" fillId="5" borderId="11" xfId="0" applyFont="1" applyFill="1" applyBorder="1" applyAlignment="1" applyProtection="1">
      <alignment horizontal="left" vertical="top" shrinkToFit="1"/>
      <protection locked="0"/>
    </xf>
    <xf numFmtId="0" fontId="16" fillId="0" borderId="3" xfId="7" applyFont="1" applyBorder="1" applyAlignment="1">
      <alignment horizontal="center" vertical="center" wrapText="1"/>
    </xf>
    <xf numFmtId="0" fontId="16" fillId="0" borderId="8" xfId="7" applyFont="1" applyBorder="1" applyAlignment="1">
      <alignment horizontal="center" vertical="center" wrapText="1"/>
    </xf>
    <xf numFmtId="0" fontId="31" fillId="9" borderId="2" xfId="7" applyFont="1" applyFill="1" applyBorder="1" applyAlignment="1">
      <alignment horizontal="center" vertical="center" wrapText="1"/>
    </xf>
    <xf numFmtId="0" fontId="21" fillId="0" borderId="13" xfId="7" applyFont="1" applyBorder="1" applyAlignment="1">
      <alignment horizontal="left" vertical="center" wrapText="1"/>
    </xf>
    <xf numFmtId="0" fontId="21" fillId="0" borderId="15" xfId="7" applyFont="1" applyBorder="1" applyAlignment="1">
      <alignment horizontal="left" vertical="center" wrapText="1"/>
    </xf>
    <xf numFmtId="0" fontId="28" fillId="0" borderId="3" xfId="7" applyFont="1" applyBorder="1" applyAlignment="1">
      <alignment horizontal="center" vertical="center" wrapText="1"/>
    </xf>
    <xf numFmtId="0" fontId="28" fillId="0" borderId="4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11" xfId="7" applyFont="1" applyBorder="1" applyAlignment="1">
      <alignment horizontal="center" vertical="center"/>
    </xf>
    <xf numFmtId="0" fontId="41" fillId="5" borderId="3" xfId="0" applyFont="1" applyFill="1" applyBorder="1" applyAlignment="1" applyProtection="1">
      <alignment horizontal="left" vertical="center" shrinkToFit="1"/>
      <protection locked="0"/>
    </xf>
    <xf numFmtId="0" fontId="41" fillId="5" borderId="12" xfId="0" applyFont="1" applyFill="1" applyBorder="1" applyAlignment="1" applyProtection="1">
      <alignment horizontal="left" vertical="center" shrinkToFit="1"/>
      <protection locked="0"/>
    </xf>
    <xf numFmtId="0" fontId="41" fillId="5" borderId="4" xfId="0" applyFont="1" applyFill="1" applyBorder="1" applyAlignment="1" applyProtection="1">
      <alignment horizontal="left" vertical="center" shrinkToFit="1"/>
      <protection locked="0"/>
    </xf>
    <xf numFmtId="0" fontId="41" fillId="5" borderId="8" xfId="0" applyFont="1" applyFill="1" applyBorder="1" applyAlignment="1" applyProtection="1">
      <alignment horizontal="left" vertical="center" shrinkToFit="1"/>
      <protection locked="0"/>
    </xf>
    <xf numFmtId="0" fontId="41" fillId="5" borderId="0" xfId="0" applyFont="1" applyFill="1" applyAlignment="1" applyProtection="1">
      <alignment horizontal="left" vertical="center" shrinkToFit="1"/>
      <protection locked="0"/>
    </xf>
    <xf numFmtId="0" fontId="41" fillId="5" borderId="9" xfId="0" applyFont="1" applyFill="1" applyBorder="1" applyAlignment="1" applyProtection="1">
      <alignment horizontal="left" vertical="center" shrinkToFit="1"/>
      <protection locked="0"/>
    </xf>
    <xf numFmtId="0" fontId="41" fillId="5" borderId="10" xfId="0" applyFont="1" applyFill="1" applyBorder="1" applyAlignment="1" applyProtection="1">
      <alignment horizontal="left" vertical="center" shrinkToFit="1"/>
      <protection locked="0"/>
    </xf>
    <xf numFmtId="0" fontId="41" fillId="5" borderId="1" xfId="0" applyFont="1" applyFill="1" applyBorder="1" applyAlignment="1" applyProtection="1">
      <alignment horizontal="left" vertical="center" shrinkToFit="1"/>
      <protection locked="0"/>
    </xf>
    <xf numFmtId="0" fontId="41" fillId="5" borderId="11" xfId="0" applyFont="1" applyFill="1" applyBorder="1" applyAlignment="1" applyProtection="1">
      <alignment horizontal="left" vertical="center" shrinkToFit="1"/>
      <protection locked="0"/>
    </xf>
    <xf numFmtId="0" fontId="31" fillId="11" borderId="2" xfId="7" applyFont="1" applyFill="1" applyBorder="1" applyAlignment="1">
      <alignment horizontal="center" vertical="center" wrapText="1"/>
    </xf>
    <xf numFmtId="180" fontId="12" fillId="5" borderId="5" xfId="0" applyNumberFormat="1" applyFont="1" applyFill="1" applyBorder="1" applyAlignment="1" applyProtection="1">
      <alignment horizontal="left" vertical="center" wrapText="1" shrinkToFit="1"/>
      <protection locked="0"/>
    </xf>
    <xf numFmtId="180" fontId="12" fillId="5" borderId="6" xfId="0" applyNumberFormat="1" applyFont="1" applyFill="1" applyBorder="1" applyAlignment="1" applyProtection="1">
      <alignment horizontal="left" vertical="center" wrapText="1" shrinkToFit="1"/>
      <protection locked="0"/>
    </xf>
    <xf numFmtId="180" fontId="12" fillId="5" borderId="7" xfId="0" applyNumberFormat="1" applyFont="1" applyFill="1" applyBorder="1" applyAlignment="1" applyProtection="1">
      <alignment horizontal="left" vertical="center" wrapText="1" shrinkToFit="1"/>
      <protection locked="0"/>
    </xf>
    <xf numFmtId="0" fontId="12" fillId="0" borderId="2" xfId="7" applyFont="1" applyBorder="1">
      <alignment vertical="center"/>
    </xf>
    <xf numFmtId="0" fontId="12" fillId="0" borderId="2" xfId="7" applyFont="1" applyBorder="1" applyAlignment="1">
      <alignment horizontal="center" vertical="center"/>
    </xf>
    <xf numFmtId="0" fontId="12" fillId="10" borderId="3" xfId="7" applyFont="1" applyFill="1" applyBorder="1" applyAlignment="1" applyProtection="1">
      <alignment horizontal="center" vertical="center"/>
      <protection locked="0"/>
    </xf>
    <xf numFmtId="0" fontId="12" fillId="10" borderId="4" xfId="7" applyFont="1" applyFill="1" applyBorder="1" applyAlignment="1" applyProtection="1">
      <alignment horizontal="center" vertical="center"/>
      <protection locked="0"/>
    </xf>
    <xf numFmtId="0" fontId="12" fillId="10" borderId="10" xfId="7" applyFont="1" applyFill="1" applyBorder="1" applyAlignment="1" applyProtection="1">
      <alignment horizontal="center" vertical="center"/>
      <protection locked="0"/>
    </xf>
    <xf numFmtId="0" fontId="12" fillId="10" borderId="11" xfId="7" applyFont="1" applyFill="1" applyBorder="1" applyAlignment="1" applyProtection="1">
      <alignment horizontal="center" vertical="center"/>
      <protection locked="0"/>
    </xf>
    <xf numFmtId="0" fontId="12" fillId="0" borderId="14" xfId="7" applyFont="1" applyBorder="1" applyAlignment="1">
      <alignment horizontal="center" vertical="center"/>
    </xf>
    <xf numFmtId="14" fontId="12" fillId="0" borderId="13" xfId="7" applyNumberFormat="1" applyFont="1" applyBorder="1" applyAlignment="1">
      <alignment horizontal="center" vertical="center"/>
    </xf>
    <xf numFmtId="14" fontId="12" fillId="0" borderId="14" xfId="7" applyNumberFormat="1" applyFont="1" applyBorder="1" applyAlignment="1">
      <alignment horizontal="center" vertical="center"/>
    </xf>
    <xf numFmtId="14" fontId="12" fillId="0" borderId="15" xfId="7" applyNumberFormat="1" applyFont="1" applyBorder="1" applyAlignment="1">
      <alignment horizontal="center" vertical="center"/>
    </xf>
    <xf numFmtId="0" fontId="12" fillId="7" borderId="2" xfId="7" applyFont="1" applyFill="1" applyBorder="1">
      <alignment vertical="center"/>
    </xf>
  </cellXfs>
  <cellStyles count="10">
    <cellStyle name="桁区切り" xfId="1" builtinId="6"/>
    <cellStyle name="桁区切り 12" xfId="4" xr:uid="{61C0BBCC-114A-4AC7-975E-71530A27F530}"/>
    <cellStyle name="桁区切り 2" xfId="9" xr:uid="{3EED5FD6-C0AD-4E2F-8932-93EDC1246767}"/>
    <cellStyle name="標準" xfId="0" builtinId="0"/>
    <cellStyle name="標準 2" xfId="2" xr:uid="{00000000-0005-0000-0000-000002000000}"/>
    <cellStyle name="標準 3" xfId="7" xr:uid="{3B99F1F7-EFD5-4BF6-ADE0-8A2B8084913F}"/>
    <cellStyle name="標準 4" xfId="8" xr:uid="{012A1E42-6013-49BB-8214-C5FCA715C4D1}"/>
    <cellStyle name="標準 77" xfId="3" xr:uid="{A2383B91-5F37-4727-8F86-1DD372675C89}"/>
    <cellStyle name="標準_070118別添4-2事業場モニタリング方法" xfId="6" xr:uid="{AE07E218-C82B-4DFA-9272-598C38895C3C}"/>
    <cellStyle name="標準_ASSET算定報告書（単独）" xfId="5" xr:uid="{D2FBA214-C946-4640-82E1-E3E4984CDA12}"/>
  </cellStyles>
  <dxfs count="14"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ont>
        <color theme="0"/>
      </font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CC"/>
      <color rgb="FFCCFFFF"/>
      <color rgb="FF0000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22/11/relationships/FeaturePropertyBag" Target="featurePropertyBag/featurePropertyBag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828178</xdr:colOff>
      <xdr:row>4</xdr:row>
      <xdr:rowOff>252773</xdr:rowOff>
    </xdr:from>
    <xdr:to>
      <xdr:col>14</xdr:col>
      <xdr:colOff>1060833</xdr:colOff>
      <xdr:row>5</xdr:row>
      <xdr:rowOff>121311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8070A95-DF30-8989-2200-CAB634DCAD89}"/>
            </a:ext>
          </a:extLst>
        </xdr:cNvPr>
        <xdr:cNvSpPr/>
      </xdr:nvSpPr>
      <xdr:spPr>
        <a:xfrm>
          <a:off x="14566353" y="1149836"/>
          <a:ext cx="232655" cy="251554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1230714</xdr:colOff>
      <xdr:row>4</xdr:row>
      <xdr:rowOff>250341</xdr:rowOff>
    </xdr:from>
    <xdr:to>
      <xdr:col>10</xdr:col>
      <xdr:colOff>32099</xdr:colOff>
      <xdr:row>5</xdr:row>
      <xdr:rowOff>118879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78DD01F-5483-ED47-2FA0-EA35D88B9DC1}"/>
            </a:ext>
          </a:extLst>
        </xdr:cNvPr>
        <xdr:cNvSpPr/>
      </xdr:nvSpPr>
      <xdr:spPr>
        <a:xfrm>
          <a:off x="9929206" y="1147404"/>
          <a:ext cx="232655" cy="251554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749593</xdr:colOff>
      <xdr:row>4</xdr:row>
      <xdr:rowOff>240239</xdr:rowOff>
    </xdr:from>
    <xdr:to>
      <xdr:col>12</xdr:col>
      <xdr:colOff>125502</xdr:colOff>
      <xdr:row>5</xdr:row>
      <xdr:rowOff>108777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D48919B-A83E-733E-66BB-64BE6E5BA191}"/>
            </a:ext>
          </a:extLst>
        </xdr:cNvPr>
        <xdr:cNvSpPr/>
      </xdr:nvSpPr>
      <xdr:spPr>
        <a:xfrm>
          <a:off x="11867133" y="1137302"/>
          <a:ext cx="232655" cy="25155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1128887</xdr:colOff>
      <xdr:row>4</xdr:row>
      <xdr:rowOff>166883</xdr:rowOff>
    </xdr:from>
    <xdr:to>
      <xdr:col>16</xdr:col>
      <xdr:colOff>1058333</xdr:colOff>
      <xdr:row>6</xdr:row>
      <xdr:rowOff>182311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2F72A04-A190-178B-5179-A8E9C20DA392}"/>
            </a:ext>
          </a:extLst>
        </xdr:cNvPr>
        <xdr:cNvSpPr/>
      </xdr:nvSpPr>
      <xdr:spPr>
        <a:xfrm>
          <a:off x="9827379" y="1063946"/>
          <a:ext cx="7347859" cy="630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    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入力セル                          プルダウンメニュー選択セル                      自動計算・自動転記セル                   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2B1506A-A8AA-4D1E-B21C-E5EAD68AECF1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EE32F8E-C2BA-49D9-BA7C-D0EDBDC950DD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60FA6A2-EB14-438F-9DA7-B5F9FA68449F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24A78A4-0EC9-489C-B13B-A96961CE14FF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822C47E-4738-49F2-9751-A43631E31742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27697B7-E36D-4F60-BCCF-048708589D21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16F3BC7-99DA-4843-9FF0-BB820835746D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F854527-B722-41D3-9E2E-A2EFFE51F711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2E7939F-B47E-46D6-953E-B9288C318BB2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53179</xdr:colOff>
      <xdr:row>4</xdr:row>
      <xdr:rowOff>37360</xdr:rowOff>
    </xdr:from>
    <xdr:to>
      <xdr:col>17</xdr:col>
      <xdr:colOff>247634</xdr:colOff>
      <xdr:row>4</xdr:row>
      <xdr:rowOff>211667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9D7A4E7-BF91-8072-64C3-5FF4B3832F05}"/>
            </a:ext>
          </a:extLst>
        </xdr:cNvPr>
        <xdr:cNvSpPr/>
      </xdr:nvSpPr>
      <xdr:spPr>
        <a:xfrm>
          <a:off x="13141235" y="686471"/>
          <a:ext cx="194455" cy="174307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66584</xdr:colOff>
      <xdr:row>4</xdr:row>
      <xdr:rowOff>43773</xdr:rowOff>
    </xdr:from>
    <xdr:to>
      <xdr:col>12</xdr:col>
      <xdr:colOff>236189</xdr:colOff>
      <xdr:row>4</xdr:row>
      <xdr:rowOff>211667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80A1B92A-A5D7-8196-977E-7C9FE1E9093A}"/>
            </a:ext>
          </a:extLst>
        </xdr:cNvPr>
        <xdr:cNvSpPr/>
      </xdr:nvSpPr>
      <xdr:spPr>
        <a:xfrm>
          <a:off x="9496334" y="694648"/>
          <a:ext cx="169605" cy="167894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36522</xdr:colOff>
      <xdr:row>4</xdr:row>
      <xdr:rowOff>33906</xdr:rowOff>
    </xdr:from>
    <xdr:to>
      <xdr:col>14</xdr:col>
      <xdr:colOff>211664</xdr:colOff>
      <xdr:row>4</xdr:row>
      <xdr:rowOff>218724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E172A45E-AAED-32E8-DAC1-5F06050CA8C5}"/>
            </a:ext>
          </a:extLst>
        </xdr:cNvPr>
        <xdr:cNvSpPr/>
      </xdr:nvSpPr>
      <xdr:spPr>
        <a:xfrm>
          <a:off x="10923244" y="683017"/>
          <a:ext cx="175142" cy="184818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05C58F6-3B58-453B-AA94-0F30A4663496}"/>
            </a:ext>
          </a:extLst>
        </xdr:cNvPr>
        <xdr:cNvSpPr/>
      </xdr:nvSpPr>
      <xdr:spPr>
        <a:xfrm>
          <a:off x="8076333" y="1087848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EFB4C48-C8A3-216C-9716-78E04A989FDB}"/>
            </a:ext>
          </a:extLst>
        </xdr:cNvPr>
        <xdr:cNvSpPr/>
      </xdr:nvSpPr>
      <xdr:spPr>
        <a:xfrm>
          <a:off x="8082105" y="672212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A765E27-AFB4-5489-D04F-3B787D24F4D8}"/>
            </a:ext>
          </a:extLst>
        </xdr:cNvPr>
        <xdr:cNvSpPr/>
      </xdr:nvSpPr>
      <xdr:spPr>
        <a:xfrm>
          <a:off x="8076332" y="874258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CC3A8AA-B954-4522-9D73-661AD6FD9EC1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78D0034-AC94-4F2B-9EBF-98F711A3315C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6743013-02F5-491F-8981-FEDDF7091551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F1AC7EA-6BAC-4271-A209-08E83CA030B6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FBEC45C-E5EE-403E-9C22-CA4B6AF3AAC8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D5DDBB4-52A4-470C-9A38-456ACFE62F03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21DDFA4-EE92-4BC1-B969-BD8B475E245F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BC1827E-55EE-47E7-B1CD-1587E06A697F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F0EF101-7DA6-4B69-8523-1550047DE0AF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2D9F3E9-F8DD-42A8-9B0E-AE5FD9ECE96F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B3D7CFF-0F0F-4D63-AB73-A9F41C3C2574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9943C90-676F-46F8-B9B0-285C07638A46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3C47F9-FC72-4D1A-858A-335E2FFC0EA6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3ECE553-C5E1-489B-A14C-94E65EBBDEF8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6B244F7-C265-4C05-9BA5-333BAA112AC0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CBBD581-6970-46D3-A3C1-69AE6417C174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ED043DA-EC63-4665-9647-B88EE0D1C09E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D283BD0-5264-4FE0-8F14-EFA34F4B5714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a-fs\pj\p18-55010015_&#24179;&#25104;30&#24180;&#24230;ASSET&#20107;&#26989;&#36939;&#29992;&#25903;&#25588;&#26989;&#21209;\&#36930;&#34892;\L2-tech&#20998;&#26512;\&#21029;&#28155;3&#25913;&#23450;&#26696;\as30a3_&#21029;&#28155;3_L2tech&#20998;&#26512;&#29992;&#20462;&#27491;&#26696;&#12304;8&#26399;&#29992;&#12305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48\Desktop\250131_&#27096;&#24335;&#31532;1&amp;&#31639;&#23450;&#22577;&#21578;&#26360;&amp;&#23455;&#26045;&#35336;&#30011;&#26360;&#26696;\&#25903;&#25588;&#35336;&#30011;&#26360;_sf06a10_v4.2.xlsm" TargetMode="External"/><Relationship Id="rId1" Type="http://schemas.openxmlformats.org/officeDocument/2006/relationships/externalLinkPath" Target="file:///\\192.168.1.249\&#12469;&#12540;&#12496;&#20849;&#26377;\Users\pc48\Desktop\250131_&#27096;&#24335;&#31532;1&amp;&#31639;&#23450;&#22577;&#21578;&#26360;&amp;&#23455;&#26045;&#35336;&#30011;&#26360;&#26696;\&#25903;&#25588;&#35336;&#30011;&#26360;_sf06a10_v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添1"/>
      <sheetName val="別添1別紙1"/>
      <sheetName val="別添1別紙2"/>
      <sheetName val="別添1別紙3"/>
      <sheetName val="別添1別紙4"/>
      <sheetName val="別添2"/>
      <sheetName val="別添3"/>
      <sheetName val="☆別添3 (改定案)"/>
      <sheetName val="☆プルダウン案"/>
      <sheetName val="☆別添3 (改定案) (記載例)"/>
      <sheetName val="→"/>
      <sheetName val="空調事例"/>
      <sheetName val="USX他"/>
      <sheetName val="材料"/>
      <sheetName val="Sheet1"/>
    </sheetNames>
    <sheetDataSet>
      <sheetData sheetId="0"/>
      <sheetData sheetId="1"/>
      <sheetData sheetId="2"/>
      <sheetData sheetId="3"/>
      <sheetData sheetId="4">
        <row r="3">
          <cell r="I3" t="str">
            <v>夏</v>
          </cell>
          <cell r="J3" t="str">
            <v>冬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111支援計画"/>
      <sheetName val="121支援対象者"/>
      <sheetName val="122CO2排出量"/>
      <sheetName val="131支援機関"/>
      <sheetName val="132支援スケジュール"/>
      <sheetName val="非表示_活動量と単位"/>
      <sheetName val="非表示_産業分類"/>
      <sheetName val="非表示_集計シート①"/>
      <sheetName val="非表示_集計シート②"/>
      <sheetName val="非表示_集計シート③"/>
    </sheetNames>
    <sheetDataSet>
      <sheetData sheetId="0"/>
      <sheetData sheetId="1"/>
      <sheetData sheetId="2"/>
      <sheetData sheetId="3">
        <row r="35">
          <cell r="B35"/>
          <cell r="C35"/>
          <cell r="D35"/>
          <cell r="E35"/>
          <cell r="F35"/>
          <cell r="G35"/>
          <cell r="H35"/>
          <cell r="I35">
            <v>0</v>
          </cell>
          <cell r="J35"/>
          <cell r="K35"/>
          <cell r="L35"/>
          <cell r="M35"/>
          <cell r="N35" t="str">
            <v/>
          </cell>
          <cell r="O35"/>
          <cell r="P35"/>
          <cell r="Q35" t="str">
            <v/>
          </cell>
          <cell r="R35"/>
          <cell r="S35"/>
          <cell r="T35"/>
          <cell r="U35" t="str">
            <v/>
          </cell>
          <cell r="V35"/>
          <cell r="W35"/>
          <cell r="X35"/>
        </row>
        <row r="36">
          <cell r="B36"/>
          <cell r="C36"/>
          <cell r="D36"/>
          <cell r="E36"/>
          <cell r="F36"/>
          <cell r="G36"/>
          <cell r="H36"/>
          <cell r="I36">
            <v>0</v>
          </cell>
          <cell r="J36"/>
          <cell r="K36"/>
          <cell r="L36"/>
          <cell r="M36"/>
          <cell r="N36" t="str">
            <v/>
          </cell>
          <cell r="O36"/>
          <cell r="P36"/>
          <cell r="Q36" t="str">
            <v/>
          </cell>
          <cell r="R36"/>
          <cell r="S36"/>
          <cell r="T36"/>
          <cell r="U36" t="str">
            <v/>
          </cell>
          <cell r="V36"/>
          <cell r="W36"/>
          <cell r="X36"/>
        </row>
        <row r="37">
          <cell r="B37"/>
          <cell r="C37"/>
          <cell r="D37"/>
          <cell r="E37"/>
          <cell r="F37"/>
          <cell r="G37"/>
          <cell r="H37"/>
          <cell r="I37">
            <v>0</v>
          </cell>
          <cell r="J37"/>
          <cell r="K37"/>
          <cell r="L37"/>
          <cell r="M37"/>
          <cell r="N37" t="str">
            <v/>
          </cell>
          <cell r="O37"/>
          <cell r="P37"/>
          <cell r="Q37" t="str">
            <v/>
          </cell>
          <cell r="R37"/>
          <cell r="S37"/>
          <cell r="T37"/>
          <cell r="U37" t="str">
            <v/>
          </cell>
          <cell r="V37"/>
          <cell r="W37"/>
          <cell r="X37"/>
        </row>
        <row r="38">
          <cell r="B38"/>
          <cell r="C38"/>
          <cell r="D38"/>
          <cell r="E38"/>
          <cell r="F38"/>
          <cell r="G38"/>
          <cell r="H38"/>
          <cell r="I38">
            <v>0</v>
          </cell>
          <cell r="J38"/>
          <cell r="K38"/>
          <cell r="L38"/>
          <cell r="M38"/>
          <cell r="N38" t="str">
            <v/>
          </cell>
          <cell r="O38"/>
          <cell r="P38"/>
          <cell r="Q38" t="str">
            <v/>
          </cell>
          <cell r="R38"/>
          <cell r="S38"/>
          <cell r="T38"/>
          <cell r="U38" t="str">
            <v/>
          </cell>
          <cell r="V38"/>
          <cell r="W38"/>
          <cell r="X38"/>
        </row>
        <row r="39">
          <cell r="B39"/>
          <cell r="C39"/>
          <cell r="D39"/>
          <cell r="E39"/>
          <cell r="F39"/>
          <cell r="G39"/>
          <cell r="H39"/>
          <cell r="I39">
            <v>0</v>
          </cell>
          <cell r="J39"/>
          <cell r="K39"/>
          <cell r="L39"/>
          <cell r="M39"/>
          <cell r="N39" t="str">
            <v/>
          </cell>
          <cell r="O39"/>
          <cell r="P39"/>
          <cell r="Q39" t="str">
            <v/>
          </cell>
          <cell r="R39"/>
          <cell r="S39"/>
          <cell r="T39"/>
          <cell r="U39" t="str">
            <v/>
          </cell>
          <cell r="V39"/>
          <cell r="W39"/>
          <cell r="X39"/>
        </row>
        <row r="40">
          <cell r="B40"/>
          <cell r="C40"/>
          <cell r="D40"/>
          <cell r="E40"/>
          <cell r="F40"/>
          <cell r="G40"/>
          <cell r="H40"/>
          <cell r="I40">
            <v>0</v>
          </cell>
          <cell r="J40"/>
          <cell r="K40"/>
          <cell r="L40"/>
          <cell r="M40"/>
          <cell r="N40" t="str">
            <v/>
          </cell>
          <cell r="O40"/>
          <cell r="P40"/>
          <cell r="Q40" t="str">
            <v/>
          </cell>
          <cell r="R40"/>
          <cell r="S40"/>
          <cell r="T40"/>
          <cell r="U40" t="str">
            <v/>
          </cell>
          <cell r="V40"/>
          <cell r="W40"/>
          <cell r="X40"/>
        </row>
        <row r="41">
          <cell r="B41"/>
          <cell r="C41"/>
          <cell r="D41"/>
          <cell r="E41"/>
          <cell r="F41"/>
          <cell r="G41"/>
          <cell r="H41"/>
          <cell r="I41">
            <v>0</v>
          </cell>
          <cell r="J41"/>
          <cell r="K41"/>
          <cell r="L41"/>
          <cell r="M41"/>
          <cell r="N41" t="str">
            <v/>
          </cell>
          <cell r="O41"/>
          <cell r="P41"/>
          <cell r="Q41" t="str">
            <v/>
          </cell>
          <cell r="R41"/>
          <cell r="S41"/>
          <cell r="T41"/>
          <cell r="U41" t="str">
            <v/>
          </cell>
          <cell r="V41"/>
          <cell r="W41"/>
          <cell r="X41"/>
        </row>
        <row r="42">
          <cell r="B42"/>
          <cell r="C42"/>
          <cell r="D42"/>
          <cell r="E42"/>
          <cell r="F42"/>
          <cell r="G42"/>
          <cell r="H42"/>
          <cell r="I42">
            <v>0</v>
          </cell>
          <cell r="J42"/>
          <cell r="K42"/>
          <cell r="L42"/>
          <cell r="M42"/>
          <cell r="N42" t="str">
            <v/>
          </cell>
          <cell r="O42"/>
          <cell r="P42"/>
          <cell r="Q42" t="str">
            <v/>
          </cell>
          <cell r="R42"/>
          <cell r="S42"/>
          <cell r="T42"/>
          <cell r="U42" t="str">
            <v/>
          </cell>
          <cell r="V42"/>
          <cell r="W42"/>
          <cell r="X42"/>
        </row>
        <row r="43">
          <cell r="B43"/>
          <cell r="C43"/>
          <cell r="D43"/>
          <cell r="E43"/>
          <cell r="F43"/>
          <cell r="G43"/>
          <cell r="H43"/>
          <cell r="I43">
            <v>0</v>
          </cell>
          <cell r="J43"/>
          <cell r="K43"/>
          <cell r="L43"/>
          <cell r="M43"/>
          <cell r="N43" t="str">
            <v/>
          </cell>
          <cell r="O43"/>
          <cell r="P43"/>
          <cell r="Q43" t="str">
            <v/>
          </cell>
          <cell r="R43"/>
          <cell r="S43"/>
          <cell r="T43"/>
          <cell r="U43" t="str">
            <v/>
          </cell>
          <cell r="V43"/>
          <cell r="W43"/>
          <cell r="X43"/>
        </row>
        <row r="44">
          <cell r="B44"/>
          <cell r="C44"/>
          <cell r="D44"/>
          <cell r="E44"/>
          <cell r="F44"/>
          <cell r="G44"/>
          <cell r="H44"/>
          <cell r="I44">
            <v>0</v>
          </cell>
          <cell r="J44"/>
          <cell r="K44"/>
          <cell r="L44"/>
          <cell r="M44"/>
          <cell r="N44" t="str">
            <v/>
          </cell>
          <cell r="O44"/>
          <cell r="P44"/>
          <cell r="Q44" t="str">
            <v/>
          </cell>
          <cell r="R44"/>
          <cell r="S44"/>
          <cell r="T44"/>
          <cell r="U44" t="str">
            <v/>
          </cell>
          <cell r="V44"/>
          <cell r="W44"/>
          <cell r="X44"/>
        </row>
        <row r="45">
          <cell r="B45"/>
          <cell r="C45"/>
          <cell r="D45"/>
          <cell r="E45"/>
          <cell r="F45"/>
          <cell r="G45"/>
          <cell r="H45"/>
          <cell r="I45">
            <v>0</v>
          </cell>
          <cell r="J45"/>
          <cell r="K45"/>
          <cell r="L45"/>
          <cell r="M45"/>
          <cell r="N45" t="str">
            <v/>
          </cell>
          <cell r="O45"/>
          <cell r="P45"/>
          <cell r="Q45" t="str">
            <v/>
          </cell>
          <cell r="R45"/>
          <cell r="S45"/>
          <cell r="T45"/>
          <cell r="U45" t="str">
            <v/>
          </cell>
          <cell r="V45"/>
          <cell r="W45"/>
          <cell r="X45"/>
        </row>
        <row r="46">
          <cell r="B46"/>
          <cell r="C46"/>
          <cell r="D46"/>
          <cell r="E46"/>
          <cell r="F46"/>
          <cell r="G46"/>
          <cell r="H46"/>
          <cell r="I46">
            <v>0</v>
          </cell>
          <cell r="J46"/>
          <cell r="K46"/>
          <cell r="L46"/>
          <cell r="M46"/>
          <cell r="N46" t="str">
            <v/>
          </cell>
          <cell r="O46"/>
          <cell r="P46"/>
          <cell r="Q46" t="str">
            <v/>
          </cell>
          <cell r="R46"/>
          <cell r="S46"/>
          <cell r="T46"/>
          <cell r="U46" t="str">
            <v/>
          </cell>
          <cell r="V46"/>
          <cell r="W46"/>
          <cell r="X46"/>
        </row>
        <row r="47">
          <cell r="B47"/>
          <cell r="C47"/>
          <cell r="D47"/>
          <cell r="E47"/>
          <cell r="F47"/>
          <cell r="G47"/>
          <cell r="H47"/>
          <cell r="I47">
            <v>0</v>
          </cell>
          <cell r="J47"/>
          <cell r="K47"/>
          <cell r="L47"/>
          <cell r="M47"/>
          <cell r="N47" t="str">
            <v/>
          </cell>
          <cell r="O47"/>
          <cell r="P47"/>
          <cell r="Q47" t="str">
            <v/>
          </cell>
          <cell r="R47"/>
          <cell r="S47"/>
          <cell r="T47"/>
          <cell r="U47" t="str">
            <v/>
          </cell>
          <cell r="V47"/>
          <cell r="W47"/>
          <cell r="X47"/>
        </row>
        <row r="48">
          <cell r="B48"/>
          <cell r="C48"/>
          <cell r="D48"/>
          <cell r="E48"/>
          <cell r="F48"/>
          <cell r="G48"/>
          <cell r="H48"/>
          <cell r="I48">
            <v>0</v>
          </cell>
          <cell r="J48"/>
          <cell r="K48"/>
          <cell r="L48"/>
          <cell r="M48"/>
          <cell r="N48" t="str">
            <v/>
          </cell>
          <cell r="O48"/>
          <cell r="P48"/>
          <cell r="Q48" t="str">
            <v/>
          </cell>
          <cell r="R48"/>
          <cell r="S48"/>
          <cell r="T48"/>
          <cell r="U48" t="str">
            <v/>
          </cell>
          <cell r="V48"/>
          <cell r="W48"/>
          <cell r="X48"/>
        </row>
        <row r="49">
          <cell r="B49"/>
          <cell r="C49"/>
          <cell r="D49"/>
          <cell r="E49"/>
          <cell r="F49"/>
          <cell r="G49"/>
          <cell r="H49"/>
          <cell r="I49">
            <v>0</v>
          </cell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</row>
        <row r="50">
          <cell r="B50"/>
          <cell r="C50"/>
          <cell r="D50"/>
          <cell r="E50"/>
          <cell r="F50"/>
          <cell r="G50"/>
          <cell r="H50"/>
          <cell r="I50">
            <v>0</v>
          </cell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</row>
        <row r="51">
          <cell r="B51"/>
          <cell r="C51"/>
          <cell r="D51"/>
          <cell r="E51"/>
          <cell r="F51"/>
          <cell r="G51"/>
          <cell r="H51"/>
          <cell r="I51">
            <v>0</v>
          </cell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</row>
      </sheetData>
      <sheetData sheetId="4"/>
      <sheetData sheetId="5"/>
      <sheetData sheetId="6">
        <row r="8">
          <cell r="D8" t="str">
            <v>系統電力</v>
          </cell>
          <cell r="E8">
            <v>1</v>
          </cell>
          <cell r="F8" t="str">
            <v>使用量</v>
          </cell>
          <cell r="G8" t="str">
            <v>kWh</v>
          </cell>
          <cell r="H8" t="str">
            <v>---</v>
          </cell>
          <cell r="I8" t="str">
            <v>t-CO2/kWh</v>
          </cell>
          <cell r="J8" t="str">
            <v>対象</v>
          </cell>
        </row>
        <row r="9">
          <cell r="D9" t="str">
            <v>輸入原料炭</v>
          </cell>
          <cell r="E9">
            <v>0</v>
          </cell>
          <cell r="F9" t="str">
            <v>消費量</v>
          </cell>
          <cell r="G9" t="str">
            <v>t</v>
          </cell>
          <cell r="H9" t="str">
            <v>GJ/t</v>
          </cell>
          <cell r="I9" t="str">
            <v>t-CO2/GJ</v>
          </cell>
          <cell r="J9" t="str">
            <v>対象</v>
          </cell>
        </row>
        <row r="10">
          <cell r="D10" t="str">
            <v>国産一般炭</v>
          </cell>
          <cell r="E10">
            <v>0</v>
          </cell>
          <cell r="F10" t="str">
            <v>消費量</v>
          </cell>
          <cell r="G10" t="str">
            <v>t</v>
          </cell>
          <cell r="H10" t="str">
            <v>GJ/t</v>
          </cell>
          <cell r="I10" t="str">
            <v>t-CO2/GJ</v>
          </cell>
          <cell r="J10" t="str">
            <v>対象</v>
          </cell>
        </row>
        <row r="11">
          <cell r="D11" t="str">
            <v>輸入一般炭</v>
          </cell>
          <cell r="E11">
            <v>0</v>
          </cell>
          <cell r="F11" t="str">
            <v>消費量</v>
          </cell>
          <cell r="G11" t="str">
            <v>t</v>
          </cell>
          <cell r="H11" t="str">
            <v>GJ/t</v>
          </cell>
          <cell r="I11" t="str">
            <v>t-CO2/GJ</v>
          </cell>
          <cell r="J11" t="str">
            <v>対象</v>
          </cell>
        </row>
        <row r="12">
          <cell r="D12" t="str">
            <v>輸入無煙炭</v>
          </cell>
          <cell r="E12">
            <v>0</v>
          </cell>
          <cell r="F12" t="str">
            <v>消費量</v>
          </cell>
          <cell r="G12" t="str">
            <v>t</v>
          </cell>
          <cell r="H12" t="str">
            <v>GJ/t</v>
          </cell>
          <cell r="I12" t="str">
            <v>t-CO2/GJ</v>
          </cell>
          <cell r="J12" t="str">
            <v>対象</v>
          </cell>
        </row>
        <row r="13">
          <cell r="D13" t="str">
            <v>コークス</v>
          </cell>
          <cell r="E13">
            <v>0</v>
          </cell>
          <cell r="F13" t="str">
            <v>消費量</v>
          </cell>
          <cell r="G13" t="str">
            <v>t</v>
          </cell>
          <cell r="H13" t="str">
            <v>GJ/t</v>
          </cell>
          <cell r="I13" t="str">
            <v>t-CO2/GJ</v>
          </cell>
          <cell r="J13" t="str">
            <v>対象</v>
          </cell>
        </row>
        <row r="14">
          <cell r="D14" t="str">
            <v>原油</v>
          </cell>
          <cell r="E14">
            <v>0</v>
          </cell>
          <cell r="F14" t="str">
            <v>消費量</v>
          </cell>
          <cell r="G14" t="str">
            <v>kl</v>
          </cell>
          <cell r="H14" t="str">
            <v>GJ/kl</v>
          </cell>
          <cell r="I14" t="str">
            <v>t-CO2/GJ</v>
          </cell>
          <cell r="J14" t="str">
            <v>対象</v>
          </cell>
        </row>
        <row r="15">
          <cell r="D15" t="str">
            <v>ガソリン</v>
          </cell>
          <cell r="E15">
            <v>0</v>
          </cell>
          <cell r="F15" t="str">
            <v>消費量</v>
          </cell>
          <cell r="G15" t="str">
            <v>kl</v>
          </cell>
          <cell r="H15" t="str">
            <v>GJ/kl</v>
          </cell>
          <cell r="I15" t="str">
            <v>t-CO2/GJ</v>
          </cell>
          <cell r="J15" t="str">
            <v>対象</v>
          </cell>
        </row>
        <row r="16">
          <cell r="D16" t="str">
            <v>ナフサ</v>
          </cell>
          <cell r="E16">
            <v>0</v>
          </cell>
          <cell r="F16" t="str">
            <v>消費量</v>
          </cell>
          <cell r="G16" t="str">
            <v>kl</v>
          </cell>
          <cell r="H16" t="str">
            <v>GJ/kl</v>
          </cell>
          <cell r="I16" t="str">
            <v>t-CO2/GJ</v>
          </cell>
          <cell r="J16" t="str">
            <v>対象</v>
          </cell>
        </row>
        <row r="17">
          <cell r="D17" t="str">
            <v>ジェット燃料</v>
          </cell>
          <cell r="E17">
            <v>0</v>
          </cell>
          <cell r="F17" t="str">
            <v>消費量</v>
          </cell>
          <cell r="G17" t="str">
            <v>kl</v>
          </cell>
          <cell r="H17" t="str">
            <v>GJ/kl</v>
          </cell>
          <cell r="I17" t="str">
            <v>t-CO2/GJ</v>
          </cell>
          <cell r="J17" t="str">
            <v>対象</v>
          </cell>
        </row>
        <row r="18">
          <cell r="D18" t="str">
            <v>灯油</v>
          </cell>
          <cell r="E18">
            <v>0</v>
          </cell>
          <cell r="F18" t="str">
            <v>消費量</v>
          </cell>
          <cell r="G18" t="str">
            <v>kl</v>
          </cell>
          <cell r="H18" t="str">
            <v>GJ/kl</v>
          </cell>
          <cell r="I18" t="str">
            <v>t-CO2/GJ</v>
          </cell>
          <cell r="J18" t="str">
            <v>対象</v>
          </cell>
        </row>
        <row r="19">
          <cell r="D19" t="str">
            <v>軽油</v>
          </cell>
          <cell r="E19">
            <v>0</v>
          </cell>
          <cell r="F19" t="str">
            <v>消費量</v>
          </cell>
          <cell r="G19" t="str">
            <v>kl</v>
          </cell>
          <cell r="H19" t="str">
            <v>GJ/kl</v>
          </cell>
          <cell r="I19" t="str">
            <v>t-CO2/GJ</v>
          </cell>
          <cell r="J19" t="str">
            <v>対象</v>
          </cell>
        </row>
        <row r="20">
          <cell r="D20" t="str">
            <v>A重油</v>
          </cell>
          <cell r="E20">
            <v>0</v>
          </cell>
          <cell r="F20" t="str">
            <v>消費量</v>
          </cell>
          <cell r="G20" t="str">
            <v>kl</v>
          </cell>
          <cell r="H20" t="str">
            <v>GJ/kl</v>
          </cell>
          <cell r="I20" t="str">
            <v>t-CO2/GJ</v>
          </cell>
          <cell r="J20" t="str">
            <v>対象</v>
          </cell>
        </row>
        <row r="21">
          <cell r="D21" t="str">
            <v>B重油</v>
          </cell>
          <cell r="E21">
            <v>0</v>
          </cell>
          <cell r="F21" t="str">
            <v>消費量</v>
          </cell>
          <cell r="G21" t="str">
            <v>kl</v>
          </cell>
          <cell r="H21" t="str">
            <v>GJ/kl</v>
          </cell>
          <cell r="I21" t="str">
            <v>t-CO2/GJ</v>
          </cell>
          <cell r="J21" t="str">
            <v>対象</v>
          </cell>
        </row>
        <row r="22">
          <cell r="D22" t="str">
            <v>C重油</v>
          </cell>
          <cell r="E22">
            <v>0</v>
          </cell>
          <cell r="F22" t="str">
            <v>消費量</v>
          </cell>
          <cell r="G22" t="str">
            <v>kl</v>
          </cell>
          <cell r="H22" t="str">
            <v>GJ/kl</v>
          </cell>
          <cell r="I22" t="str">
            <v>t-CO2/GJ</v>
          </cell>
          <cell r="J22" t="str">
            <v>対象</v>
          </cell>
        </row>
        <row r="23">
          <cell r="D23" t="str">
            <v>潤滑油</v>
          </cell>
          <cell r="E23">
            <v>0</v>
          </cell>
          <cell r="F23" t="str">
            <v>消費量</v>
          </cell>
          <cell r="G23" t="str">
            <v>kl</v>
          </cell>
          <cell r="H23" t="str">
            <v>GJ/kl</v>
          </cell>
          <cell r="I23" t="str">
            <v>t-CO2/GJ</v>
          </cell>
          <cell r="J23" t="str">
            <v>対象</v>
          </cell>
        </row>
        <row r="24">
          <cell r="D24" t="str">
            <v>オイルコークス</v>
          </cell>
          <cell r="E24">
            <v>0</v>
          </cell>
          <cell r="F24" t="str">
            <v>消費量</v>
          </cell>
          <cell r="G24" t="str">
            <v>t</v>
          </cell>
          <cell r="H24" t="str">
            <v>GJ/t</v>
          </cell>
          <cell r="I24" t="str">
            <v>t-CO2/GJ</v>
          </cell>
          <cell r="J24" t="str">
            <v>対象</v>
          </cell>
        </row>
        <row r="25">
          <cell r="D25" t="str">
            <v>LPG</v>
          </cell>
          <cell r="E25">
            <v>0</v>
          </cell>
          <cell r="F25" t="str">
            <v>消費量</v>
          </cell>
          <cell r="G25" t="str">
            <v>t</v>
          </cell>
          <cell r="H25" t="str">
            <v>GJ/t</v>
          </cell>
          <cell r="I25" t="str">
            <v>t-CO2/GJ</v>
          </cell>
          <cell r="J25" t="str">
            <v>対象</v>
          </cell>
        </row>
        <row r="26">
          <cell r="D26" t="str">
            <v>天然ガス</v>
          </cell>
          <cell r="E26">
            <v>0</v>
          </cell>
          <cell r="F26" t="str">
            <v>消費量</v>
          </cell>
          <cell r="G26" t="str">
            <v>千Nm3</v>
          </cell>
          <cell r="H26" t="str">
            <v>GJ/千Nm3</v>
          </cell>
          <cell r="I26" t="str">
            <v>t-CO2/GJ</v>
          </cell>
          <cell r="J26" t="str">
            <v>対象</v>
          </cell>
        </row>
        <row r="27">
          <cell r="D27" t="str">
            <v>LNG</v>
          </cell>
          <cell r="E27">
            <v>0</v>
          </cell>
          <cell r="F27" t="str">
            <v>消費量</v>
          </cell>
          <cell r="G27" t="str">
            <v>t</v>
          </cell>
          <cell r="H27" t="str">
            <v>GJ/t</v>
          </cell>
          <cell r="I27" t="str">
            <v>t-CO2/GJ</v>
          </cell>
          <cell r="J27" t="str">
            <v>対象</v>
          </cell>
        </row>
        <row r="28">
          <cell r="D28" t="str">
            <v>都市ガス</v>
          </cell>
          <cell r="E28">
            <v>0</v>
          </cell>
          <cell r="F28" t="str">
            <v>消費量</v>
          </cell>
          <cell r="G28" t="str">
            <v>千Nm3</v>
          </cell>
          <cell r="H28" t="str">
            <v>GJ/千Nm3</v>
          </cell>
          <cell r="I28" t="str">
            <v>t-CO2/GJ</v>
          </cell>
          <cell r="J28" t="str">
            <v>対象</v>
          </cell>
        </row>
        <row r="29">
          <cell r="D29" t="str">
            <v>コールタール</v>
          </cell>
          <cell r="E29">
            <v>0</v>
          </cell>
          <cell r="F29" t="str">
            <v>消費量</v>
          </cell>
          <cell r="G29" t="str">
            <v>t</v>
          </cell>
          <cell r="H29" t="str">
            <v>GJ/t</v>
          </cell>
          <cell r="I29" t="str">
            <v>t-CO2/GJ</v>
          </cell>
          <cell r="J29" t="str">
            <v>対象</v>
          </cell>
        </row>
        <row r="30">
          <cell r="D30" t="str">
            <v>アスファルト</v>
          </cell>
          <cell r="E30">
            <v>0</v>
          </cell>
          <cell r="F30" t="str">
            <v>消費量</v>
          </cell>
          <cell r="G30" t="str">
            <v>t</v>
          </cell>
          <cell r="H30" t="str">
            <v>GJ/t</v>
          </cell>
          <cell r="I30" t="str">
            <v>t-CO2/GJ</v>
          </cell>
          <cell r="J30" t="str">
            <v>対象</v>
          </cell>
        </row>
        <row r="31">
          <cell r="D31" t="str">
            <v>NGL・コンデンセート</v>
          </cell>
          <cell r="E31">
            <v>0</v>
          </cell>
          <cell r="F31" t="str">
            <v>消費量</v>
          </cell>
          <cell r="G31" t="str">
            <v>kl</v>
          </cell>
          <cell r="H31" t="str">
            <v>GJ/kl</v>
          </cell>
          <cell r="I31" t="str">
            <v>t-CO2/GJ</v>
          </cell>
          <cell r="J31" t="str">
            <v>対象</v>
          </cell>
        </row>
        <row r="32">
          <cell r="D32" t="str">
            <v>製油所ガス</v>
          </cell>
          <cell r="E32">
            <v>0</v>
          </cell>
          <cell r="F32" t="str">
            <v>消費量</v>
          </cell>
          <cell r="G32" t="str">
            <v>千Nm3</v>
          </cell>
          <cell r="H32" t="str">
            <v>GJ/千Nm3</v>
          </cell>
          <cell r="I32" t="str">
            <v>t-CO2/GJ</v>
          </cell>
          <cell r="J32" t="str">
            <v>対象</v>
          </cell>
        </row>
        <row r="33">
          <cell r="D33" t="str">
            <v>コークス炉ガス</v>
          </cell>
          <cell r="E33">
            <v>0</v>
          </cell>
          <cell r="F33" t="str">
            <v>消費量</v>
          </cell>
          <cell r="G33" t="str">
            <v>千Nm3</v>
          </cell>
          <cell r="H33" t="str">
            <v>GJ/千Nm3</v>
          </cell>
          <cell r="I33" t="str">
            <v>t-CO2/GJ</v>
          </cell>
          <cell r="J33" t="str">
            <v>対象</v>
          </cell>
        </row>
        <row r="34">
          <cell r="D34" t="str">
            <v>高炉ガス</v>
          </cell>
          <cell r="E34">
            <v>0</v>
          </cell>
          <cell r="F34" t="str">
            <v>消費量</v>
          </cell>
          <cell r="G34" t="str">
            <v>千Nm3</v>
          </cell>
          <cell r="H34" t="str">
            <v>GJ/千Nm3</v>
          </cell>
          <cell r="I34" t="str">
            <v>t-CO2/GJ</v>
          </cell>
          <cell r="J34" t="str">
            <v>対象</v>
          </cell>
        </row>
        <row r="35">
          <cell r="D35" t="str">
            <v>転炉ガス</v>
          </cell>
          <cell r="E35">
            <v>0</v>
          </cell>
          <cell r="F35" t="str">
            <v>消費量</v>
          </cell>
          <cell r="G35" t="str">
            <v>千Nm3</v>
          </cell>
          <cell r="H35" t="str">
            <v>GJ/千Nm3</v>
          </cell>
          <cell r="I35" t="str">
            <v>t-CO2/GJ</v>
          </cell>
          <cell r="J35" t="str">
            <v>対象</v>
          </cell>
        </row>
        <row r="36">
          <cell r="D36" t="str">
            <v>産業用蒸気</v>
          </cell>
          <cell r="E36">
            <v>1</v>
          </cell>
          <cell r="F36" t="str">
            <v>使用量</v>
          </cell>
          <cell r="G36" t="str">
            <v>GJ</v>
          </cell>
          <cell r="H36" t="str">
            <v>---</v>
          </cell>
          <cell r="I36" t="str">
            <v>t-CO2/GJ</v>
          </cell>
          <cell r="J36" t="str">
            <v>対象</v>
          </cell>
        </row>
        <row r="37">
          <cell r="D37" t="str">
            <v>温水</v>
          </cell>
          <cell r="E37">
            <v>1</v>
          </cell>
          <cell r="F37" t="str">
            <v>使用量</v>
          </cell>
          <cell r="G37" t="str">
            <v>GJ</v>
          </cell>
          <cell r="H37" t="str">
            <v>---</v>
          </cell>
          <cell r="I37" t="str">
            <v>t-CO2/GJ</v>
          </cell>
          <cell r="J37" t="str">
            <v>対象</v>
          </cell>
        </row>
        <row r="38">
          <cell r="D38" t="str">
            <v>冷水</v>
          </cell>
          <cell r="E38">
            <v>1</v>
          </cell>
          <cell r="F38" t="str">
            <v>使用量</v>
          </cell>
          <cell r="G38" t="str">
            <v>GJ</v>
          </cell>
          <cell r="H38" t="str">
            <v>---</v>
          </cell>
          <cell r="I38" t="str">
            <v>t-CO2/GJ</v>
          </cell>
          <cell r="J38" t="str">
            <v>対象</v>
          </cell>
        </row>
        <row r="39">
          <cell r="D39" t="str">
            <v>蒸気（産業用以外）</v>
          </cell>
          <cell r="E39">
            <v>1</v>
          </cell>
          <cell r="F39" t="str">
            <v>使用量</v>
          </cell>
          <cell r="G39" t="str">
            <v>GJ</v>
          </cell>
          <cell r="H39" t="str">
            <v>---</v>
          </cell>
          <cell r="I39" t="str">
            <v>t-CO2/GJ</v>
          </cell>
          <cell r="J39" t="str">
            <v>対象</v>
          </cell>
        </row>
        <row r="82">
          <cell r="D82" t="str">
            <v>系統電力①</v>
          </cell>
          <cell r="E82">
            <v>8.6400000000000001E-3</v>
          </cell>
        </row>
        <row r="83">
          <cell r="D83" t="str">
            <v>系統電力②</v>
          </cell>
          <cell r="E83">
            <v>8.6400000000000001E-3</v>
          </cell>
        </row>
        <row r="84">
          <cell r="D84" t="str">
            <v>系統電力切替先①</v>
          </cell>
          <cell r="E84">
            <v>8.6400000000000001E-3</v>
          </cell>
        </row>
        <row r="85">
          <cell r="D85" t="str">
            <v>系統電力切替先②</v>
          </cell>
          <cell r="E85">
            <v>8.6400000000000001E-3</v>
          </cell>
        </row>
        <row r="86">
          <cell r="D86" t="str">
            <v>産業用蒸気</v>
          </cell>
          <cell r="E86">
            <v>1.17</v>
          </cell>
        </row>
        <row r="87">
          <cell r="D87" t="str">
            <v>温水</v>
          </cell>
          <cell r="E87">
            <v>1.19</v>
          </cell>
        </row>
        <row r="88">
          <cell r="D88" t="str">
            <v>冷水</v>
          </cell>
          <cell r="E88">
            <v>1.19</v>
          </cell>
        </row>
        <row r="89">
          <cell r="D89" t="str">
            <v>蒸気（産業用以外）</v>
          </cell>
          <cell r="E89">
            <v>1.19</v>
          </cell>
        </row>
      </sheetData>
      <sheetData sheetId="7">
        <row r="7">
          <cell r="M7" t="str">
            <v>01 農業</v>
          </cell>
          <cell r="N7" t="str">
            <v>中分類1</v>
          </cell>
        </row>
        <row r="8">
          <cell r="M8" t="str">
            <v>02 林業</v>
          </cell>
          <cell r="N8" t="str">
            <v>中分類2</v>
          </cell>
        </row>
        <row r="9">
          <cell r="M9" t="str">
            <v>03 漁業（水産養殖業を除く）</v>
          </cell>
          <cell r="N9" t="str">
            <v>中分類3</v>
          </cell>
        </row>
        <row r="10">
          <cell r="M10" t="str">
            <v>04 水産養殖業</v>
          </cell>
          <cell r="N10" t="str">
            <v>中分類4</v>
          </cell>
        </row>
        <row r="11">
          <cell r="M11" t="str">
            <v>05 鉱業、採石業、砂利採取業</v>
          </cell>
          <cell r="N11" t="str">
            <v>中分類5</v>
          </cell>
        </row>
        <row r="12">
          <cell r="M12" t="str">
            <v>06 総合工事業</v>
          </cell>
          <cell r="N12" t="str">
            <v>中分類6</v>
          </cell>
        </row>
        <row r="13">
          <cell r="M13" t="str">
            <v>07 職別工事業(設備工事業を除く)</v>
          </cell>
          <cell r="N13" t="str">
            <v>中分類7</v>
          </cell>
        </row>
        <row r="14">
          <cell r="M14" t="str">
            <v>08 設備工事業</v>
          </cell>
          <cell r="N14" t="str">
            <v>中分類8</v>
          </cell>
        </row>
        <row r="15">
          <cell r="M15" t="str">
            <v>09 食料品製造業</v>
          </cell>
          <cell r="N15" t="str">
            <v>中分類9</v>
          </cell>
        </row>
        <row r="16">
          <cell r="M16" t="str">
            <v>10 飲料・たばこ・飼料製造業</v>
          </cell>
          <cell r="N16" t="str">
            <v>中分類10</v>
          </cell>
        </row>
        <row r="17">
          <cell r="M17" t="str">
            <v>11 繊維工業</v>
          </cell>
          <cell r="N17" t="str">
            <v>中分類11</v>
          </cell>
        </row>
        <row r="18">
          <cell r="M18" t="str">
            <v>12 木材・木製品製造業（家具を除く）</v>
          </cell>
          <cell r="N18" t="str">
            <v>中分類12</v>
          </cell>
        </row>
        <row r="19">
          <cell r="M19" t="str">
            <v>13 家具・装備品製造業</v>
          </cell>
          <cell r="N19" t="str">
            <v>中分類13</v>
          </cell>
        </row>
        <row r="20">
          <cell r="M20" t="str">
            <v>14 パルプ・紙・紙加工品製造業</v>
          </cell>
          <cell r="N20" t="str">
            <v>中分類14</v>
          </cell>
        </row>
        <row r="21">
          <cell r="M21" t="str">
            <v>15 印刷・同関連業</v>
          </cell>
          <cell r="N21" t="str">
            <v>中分類15</v>
          </cell>
        </row>
        <row r="22">
          <cell r="M22" t="str">
            <v>16 化学工業</v>
          </cell>
          <cell r="N22" t="str">
            <v>中分類16</v>
          </cell>
        </row>
        <row r="23">
          <cell r="M23" t="str">
            <v>17 石油製品・石炭製品製造業</v>
          </cell>
          <cell r="N23" t="str">
            <v>中分類17</v>
          </cell>
        </row>
        <row r="24">
          <cell r="M24" t="str">
            <v>18 プラスチック製品製造業（別掲を除く）</v>
          </cell>
          <cell r="N24" t="str">
            <v>中分類18</v>
          </cell>
        </row>
        <row r="25">
          <cell r="M25" t="str">
            <v>19 ゴム製品製造業</v>
          </cell>
          <cell r="N25" t="str">
            <v>中分類19</v>
          </cell>
        </row>
        <row r="26">
          <cell r="M26" t="str">
            <v>20 なめし革・同製品・毛皮製造業</v>
          </cell>
          <cell r="N26" t="str">
            <v>中分類20</v>
          </cell>
        </row>
        <row r="27">
          <cell r="M27" t="str">
            <v>21 窯業・土石製品製造業</v>
          </cell>
          <cell r="N27" t="str">
            <v>中分類21</v>
          </cell>
        </row>
        <row r="28">
          <cell r="M28" t="str">
            <v>22 鉄鋼業</v>
          </cell>
          <cell r="N28" t="str">
            <v>中分類22</v>
          </cell>
        </row>
        <row r="29">
          <cell r="M29" t="str">
            <v>23 非鉄金属製造業</v>
          </cell>
          <cell r="N29" t="str">
            <v>中分類23</v>
          </cell>
        </row>
        <row r="30">
          <cell r="M30" t="str">
            <v>24 金属製品製造業</v>
          </cell>
          <cell r="N30" t="str">
            <v>中分類24</v>
          </cell>
        </row>
        <row r="31">
          <cell r="M31" t="str">
            <v>25 はん用機械器具製造業</v>
          </cell>
          <cell r="N31" t="str">
            <v>中分類25</v>
          </cell>
        </row>
        <row r="32">
          <cell r="M32" t="str">
            <v>26 生産用機械器具製造業</v>
          </cell>
          <cell r="N32" t="str">
            <v>中分類26</v>
          </cell>
        </row>
        <row r="33">
          <cell r="M33" t="str">
            <v>27 業務用機械器具製造業</v>
          </cell>
          <cell r="N33" t="str">
            <v>中分類27</v>
          </cell>
        </row>
        <row r="34">
          <cell r="M34" t="str">
            <v>28 電子部品・デバイス・電子回路製造業</v>
          </cell>
          <cell r="N34" t="str">
            <v>中分類28</v>
          </cell>
        </row>
        <row r="35">
          <cell r="M35" t="str">
            <v>29 電気機械器具製造業</v>
          </cell>
          <cell r="N35" t="str">
            <v>中分類29</v>
          </cell>
        </row>
        <row r="36">
          <cell r="M36" t="str">
            <v>30 情報通信機械器具製造業</v>
          </cell>
          <cell r="N36" t="str">
            <v>中分類30</v>
          </cell>
        </row>
        <row r="37">
          <cell r="M37" t="str">
            <v>31 輸送用機械器具製造業</v>
          </cell>
          <cell r="N37" t="str">
            <v>中分類31</v>
          </cell>
        </row>
        <row r="38">
          <cell r="M38" t="str">
            <v>32 その他の製造業</v>
          </cell>
          <cell r="N38" t="str">
            <v>中分類32</v>
          </cell>
        </row>
        <row r="39">
          <cell r="M39" t="str">
            <v>33 電気業</v>
          </cell>
          <cell r="N39" t="str">
            <v>中分類33</v>
          </cell>
        </row>
        <row r="40">
          <cell r="M40" t="str">
            <v>34 ガス業</v>
          </cell>
          <cell r="N40" t="str">
            <v>中分類34</v>
          </cell>
        </row>
        <row r="41">
          <cell r="M41" t="str">
            <v>35 熱供給業</v>
          </cell>
          <cell r="N41" t="str">
            <v>中分類35</v>
          </cell>
        </row>
        <row r="42">
          <cell r="M42" t="str">
            <v>36 水道業</v>
          </cell>
          <cell r="N42" t="str">
            <v>中分類36</v>
          </cell>
        </row>
        <row r="43">
          <cell r="M43" t="str">
            <v>37 通信業</v>
          </cell>
          <cell r="N43" t="str">
            <v>中分類37</v>
          </cell>
        </row>
        <row r="44">
          <cell r="M44" t="str">
            <v>38 放送業</v>
          </cell>
          <cell r="N44" t="str">
            <v>中分類38</v>
          </cell>
        </row>
        <row r="45">
          <cell r="M45" t="str">
            <v>39 情報サービス業</v>
          </cell>
          <cell r="N45" t="str">
            <v>中分類39</v>
          </cell>
        </row>
        <row r="46">
          <cell r="M46" t="str">
            <v>40 インターネット附随サービス業</v>
          </cell>
          <cell r="N46" t="str">
            <v>中分類40</v>
          </cell>
        </row>
        <row r="47">
          <cell r="M47" t="str">
            <v>41 映像・音声・文字情報制作業</v>
          </cell>
          <cell r="N47" t="str">
            <v>中分類41</v>
          </cell>
        </row>
        <row r="48">
          <cell r="M48" t="str">
            <v>42 鉄道業</v>
          </cell>
          <cell r="N48" t="str">
            <v>中分類42</v>
          </cell>
        </row>
        <row r="49">
          <cell r="M49" t="str">
            <v>43 道路旅客運送業</v>
          </cell>
          <cell r="N49" t="str">
            <v>中分類43</v>
          </cell>
        </row>
        <row r="50">
          <cell r="M50" t="str">
            <v>44 道路貨物運送業</v>
          </cell>
          <cell r="N50" t="str">
            <v>中分類44</v>
          </cell>
        </row>
        <row r="51">
          <cell r="M51" t="str">
            <v>45 水運業</v>
          </cell>
          <cell r="N51" t="str">
            <v>中分類45</v>
          </cell>
        </row>
        <row r="52">
          <cell r="M52" t="str">
            <v>46 航空運輸業</v>
          </cell>
          <cell r="N52" t="str">
            <v>中分類46</v>
          </cell>
        </row>
        <row r="53">
          <cell r="M53" t="str">
            <v>47 倉庫業</v>
          </cell>
          <cell r="N53" t="str">
            <v>中分類47</v>
          </cell>
        </row>
        <row r="54">
          <cell r="M54" t="str">
            <v>48 運輸に附帯するサービス業</v>
          </cell>
          <cell r="N54" t="str">
            <v>中分類48</v>
          </cell>
        </row>
        <row r="55">
          <cell r="M55" t="str">
            <v>49 郵便業（信書便事業を含む）</v>
          </cell>
          <cell r="N55" t="str">
            <v>中分類49</v>
          </cell>
        </row>
        <row r="56">
          <cell r="M56" t="str">
            <v>50 各種商品卸売業</v>
          </cell>
          <cell r="N56" t="str">
            <v>中分類50</v>
          </cell>
        </row>
        <row r="57">
          <cell r="M57" t="str">
            <v>51 繊維・衣服等卸売業</v>
          </cell>
          <cell r="N57" t="str">
            <v>中分類51</v>
          </cell>
        </row>
        <row r="58">
          <cell r="M58" t="str">
            <v>52 飲食料品卸売業</v>
          </cell>
          <cell r="N58" t="str">
            <v>中分類52</v>
          </cell>
        </row>
        <row r="59">
          <cell r="M59" t="str">
            <v>53 建築材料、鉱物・金属材料等卸売業</v>
          </cell>
          <cell r="N59" t="str">
            <v>中分類53</v>
          </cell>
        </row>
        <row r="60">
          <cell r="M60" t="str">
            <v>54 機械器具卸売業</v>
          </cell>
          <cell r="N60" t="str">
            <v>中分類54</v>
          </cell>
        </row>
        <row r="61">
          <cell r="M61" t="str">
            <v>55 その他の卸売業</v>
          </cell>
          <cell r="N61" t="str">
            <v>中分類55</v>
          </cell>
        </row>
        <row r="62">
          <cell r="M62" t="str">
            <v>56 各種商品小売業</v>
          </cell>
          <cell r="N62" t="str">
            <v>中分類56</v>
          </cell>
        </row>
        <row r="63">
          <cell r="M63" t="str">
            <v>57 織物・衣服・身の回り品小売業</v>
          </cell>
          <cell r="N63" t="str">
            <v>中分類57</v>
          </cell>
        </row>
        <row r="64">
          <cell r="M64" t="str">
            <v>58 飲食料品小売業</v>
          </cell>
          <cell r="N64" t="str">
            <v>中分類58</v>
          </cell>
        </row>
        <row r="65">
          <cell r="M65" t="str">
            <v>59 機械器具小売業</v>
          </cell>
          <cell r="N65" t="str">
            <v>中分類59</v>
          </cell>
        </row>
        <row r="66">
          <cell r="M66" t="str">
            <v>60 その他の小売業</v>
          </cell>
          <cell r="N66" t="str">
            <v>中分類60</v>
          </cell>
        </row>
        <row r="67">
          <cell r="M67" t="str">
            <v>61 無店舗小売業</v>
          </cell>
          <cell r="N67" t="str">
            <v>中分類61</v>
          </cell>
        </row>
        <row r="68">
          <cell r="M68" t="str">
            <v>62 銀行業</v>
          </cell>
          <cell r="N68" t="str">
            <v>中分類62</v>
          </cell>
        </row>
        <row r="69">
          <cell r="M69" t="str">
            <v>63 協同組織金融業</v>
          </cell>
          <cell r="N69" t="str">
            <v>中分類63</v>
          </cell>
        </row>
        <row r="70">
          <cell r="M70" t="str">
            <v>64 貸金業、クレジットカード業等非預金信用機関</v>
          </cell>
          <cell r="N70" t="str">
            <v>中分類64</v>
          </cell>
        </row>
        <row r="71">
          <cell r="M71" t="str">
            <v>65 金融商品取引業、商品先物取引業</v>
          </cell>
          <cell r="N71" t="str">
            <v>中分類65</v>
          </cell>
        </row>
        <row r="72">
          <cell r="M72" t="str">
            <v>66 補助的金融業等</v>
          </cell>
          <cell r="N72" t="str">
            <v>中分類66</v>
          </cell>
        </row>
        <row r="73">
          <cell r="M73" t="str">
            <v>67 保険業（保険媒介代理業、保険サービス業を含む）</v>
          </cell>
          <cell r="N73" t="str">
            <v>中分類67</v>
          </cell>
        </row>
        <row r="74">
          <cell r="M74" t="str">
            <v>68 不動産取引業</v>
          </cell>
          <cell r="N74" t="str">
            <v>中分類68</v>
          </cell>
        </row>
        <row r="75">
          <cell r="M75" t="str">
            <v>69 不動産賃貸業・管理業</v>
          </cell>
          <cell r="N75" t="str">
            <v>中分類69</v>
          </cell>
        </row>
        <row r="76">
          <cell r="M76" t="str">
            <v>70 物品賃貸業</v>
          </cell>
          <cell r="N76" t="str">
            <v>中分類70</v>
          </cell>
        </row>
        <row r="77">
          <cell r="M77" t="str">
            <v>71 学術・開発研究機関</v>
          </cell>
          <cell r="N77" t="str">
            <v>中分類71</v>
          </cell>
        </row>
        <row r="78">
          <cell r="M78" t="str">
            <v>72 専門サービス業（他に分類されないもの）</v>
          </cell>
          <cell r="N78" t="str">
            <v>中分類72</v>
          </cell>
        </row>
        <row r="79">
          <cell r="M79" t="str">
            <v>73 広告業</v>
          </cell>
          <cell r="N79" t="str">
            <v>中分類73</v>
          </cell>
        </row>
        <row r="80">
          <cell r="M80" t="str">
            <v>74 技術サービス業（他に分類されないもの）</v>
          </cell>
          <cell r="N80" t="str">
            <v>中分類74</v>
          </cell>
        </row>
        <row r="81">
          <cell r="M81" t="str">
            <v>75 宿泊業</v>
          </cell>
          <cell r="N81" t="str">
            <v>中分類75</v>
          </cell>
        </row>
        <row r="82">
          <cell r="M82" t="str">
            <v>76 飲食店</v>
          </cell>
          <cell r="N82" t="str">
            <v>中分類76</v>
          </cell>
        </row>
        <row r="83">
          <cell r="M83" t="str">
            <v>77 持ち帰り・配達飲食サービス業</v>
          </cell>
          <cell r="N83" t="str">
            <v>中分類77</v>
          </cell>
        </row>
        <row r="84">
          <cell r="M84" t="str">
            <v>78 洗濯・理容・美容・浴場業</v>
          </cell>
          <cell r="N84" t="str">
            <v>中分類78</v>
          </cell>
        </row>
        <row r="85">
          <cell r="M85" t="str">
            <v>79 その他の生活関連サービス業</v>
          </cell>
          <cell r="N85" t="str">
            <v>中分類79</v>
          </cell>
        </row>
        <row r="86">
          <cell r="M86" t="str">
            <v>80 娯楽業</v>
          </cell>
          <cell r="N86" t="str">
            <v>中分類80</v>
          </cell>
        </row>
        <row r="87">
          <cell r="M87" t="str">
            <v>81 学校教育</v>
          </cell>
          <cell r="N87" t="str">
            <v>中分類81</v>
          </cell>
        </row>
        <row r="88">
          <cell r="M88" t="str">
            <v>82 その他の教育、学習支援業</v>
          </cell>
          <cell r="N88" t="str">
            <v>中分類82</v>
          </cell>
        </row>
        <row r="89">
          <cell r="M89" t="str">
            <v>83 医療業</v>
          </cell>
          <cell r="N89" t="str">
            <v>中分類83</v>
          </cell>
        </row>
        <row r="90">
          <cell r="M90" t="str">
            <v>84 保健衛生</v>
          </cell>
          <cell r="N90" t="str">
            <v>中分類84</v>
          </cell>
        </row>
        <row r="91">
          <cell r="M91" t="str">
            <v>85 社会保険・社会福祉・介護事業</v>
          </cell>
          <cell r="N91" t="str">
            <v>中分類85</v>
          </cell>
        </row>
        <row r="92">
          <cell r="M92" t="str">
            <v>86 郵便局</v>
          </cell>
          <cell r="N92" t="str">
            <v>中分類86</v>
          </cell>
        </row>
        <row r="93">
          <cell r="M93" t="str">
            <v>87 協同組合（他に分類されないもの）</v>
          </cell>
          <cell r="N93" t="str">
            <v>中分類87</v>
          </cell>
        </row>
        <row r="94">
          <cell r="M94" t="str">
            <v>88 廃棄物処理業</v>
          </cell>
          <cell r="N94" t="str">
            <v>中分類88</v>
          </cell>
        </row>
        <row r="95">
          <cell r="M95" t="str">
            <v>89 自動車整備業</v>
          </cell>
          <cell r="N95" t="str">
            <v>中分類89</v>
          </cell>
        </row>
        <row r="96">
          <cell r="M96" t="str">
            <v>90 機械等修理業（別掲を除く）</v>
          </cell>
          <cell r="N96" t="str">
            <v>中分類90</v>
          </cell>
        </row>
        <row r="97">
          <cell r="M97" t="str">
            <v>91 職業紹介・労働者派遣業</v>
          </cell>
          <cell r="N97" t="str">
            <v>中分類91</v>
          </cell>
        </row>
        <row r="98">
          <cell r="M98" t="str">
            <v>92 その他の事業サービス業</v>
          </cell>
          <cell r="N98" t="str">
            <v>中分類92</v>
          </cell>
        </row>
        <row r="99">
          <cell r="M99" t="str">
            <v>93 政治・経済・文化団体</v>
          </cell>
          <cell r="N99" t="str">
            <v>中分類93</v>
          </cell>
        </row>
        <row r="100">
          <cell r="M100" t="str">
            <v>94 宗教</v>
          </cell>
          <cell r="N100" t="str">
            <v>中分類94</v>
          </cell>
        </row>
        <row r="101">
          <cell r="M101" t="str">
            <v>95 その他のサービス業</v>
          </cell>
          <cell r="N101" t="str">
            <v>中分類95</v>
          </cell>
        </row>
        <row r="102">
          <cell r="M102" t="str">
            <v>96 外国公務</v>
          </cell>
          <cell r="N102" t="str">
            <v>中分類96</v>
          </cell>
        </row>
        <row r="103">
          <cell r="M103" t="str">
            <v>97 国家公務</v>
          </cell>
          <cell r="N103" t="str">
            <v>中分類97</v>
          </cell>
        </row>
        <row r="104">
          <cell r="M104" t="str">
            <v>98 地方公務</v>
          </cell>
          <cell r="N104" t="str">
            <v>中分類98</v>
          </cell>
        </row>
        <row r="105">
          <cell r="M105" t="str">
            <v>99 分類不能の産業</v>
          </cell>
          <cell r="N105" t="str">
            <v>中分類99</v>
          </cell>
        </row>
      </sheetData>
      <sheetData sheetId="8"/>
      <sheetData sheetId="9"/>
      <sheetData sheetId="10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1C2FA-29E4-4395-8C5D-70E50CB45E9A}">
  <sheetPr codeName="Sheet8">
    <tabColor rgb="FFFFC000"/>
  </sheetPr>
  <dimension ref="B2:BP53"/>
  <sheetViews>
    <sheetView showGridLines="0" tabSelected="1" view="pageBreakPreview" zoomScale="70" zoomScaleNormal="63" zoomScaleSheetLayoutView="70" workbookViewId="0">
      <selection activeCell="I7" sqref="I7"/>
    </sheetView>
  </sheetViews>
  <sheetFormatPr defaultColWidth="8.625" defaultRowHeight="15.75"/>
  <cols>
    <col min="1" max="1" width="4.125" style="28" customWidth="1"/>
    <col min="2" max="2" width="6.375" style="28" customWidth="1"/>
    <col min="3" max="3" width="7.25" style="28" customWidth="1"/>
    <col min="4" max="4" width="4.625" style="29" customWidth="1"/>
    <col min="5" max="5" width="19.375" style="28" customWidth="1"/>
    <col min="6" max="6" width="10.625" style="28" customWidth="1"/>
    <col min="7" max="7" width="30.625" style="28" customWidth="1"/>
    <col min="8" max="9" width="15.625" style="28" customWidth="1"/>
    <col min="10" max="10" width="18.875" style="28" customWidth="1"/>
    <col min="11" max="11" width="13" style="28" customWidth="1"/>
    <col min="12" max="12" width="11.25" style="29" customWidth="1"/>
    <col min="13" max="13" width="7.625" style="28" customWidth="1"/>
    <col min="14" max="16" width="15.625" style="28" customWidth="1"/>
    <col min="17" max="17" width="15.75" style="28" customWidth="1"/>
    <col min="18" max="18" width="16.125" style="28" customWidth="1"/>
    <col min="19" max="20" width="15.625" style="28" customWidth="1"/>
    <col min="21" max="21" width="2.625" style="28" customWidth="1"/>
    <col min="22" max="22" width="9.125" style="28" customWidth="1"/>
    <col min="23" max="24" width="4.875" style="28" customWidth="1"/>
    <col min="25" max="25" width="8.625" style="28" hidden="1" customWidth="1"/>
    <col min="26" max="26" width="7.625" style="28" hidden="1" customWidth="1"/>
    <col min="27" max="27" width="13.75" style="28" hidden="1" customWidth="1"/>
    <col min="28" max="28" width="12.375" style="28" hidden="1" customWidth="1"/>
    <col min="29" max="29" width="10.375" style="28" hidden="1" customWidth="1"/>
    <col min="30" max="30" width="10.125" style="28" hidden="1" customWidth="1"/>
    <col min="31" max="31" width="8.625" style="28" hidden="1" customWidth="1"/>
    <col min="32" max="73" width="8.625" style="28" customWidth="1"/>
    <col min="74" max="16384" width="8.625" style="28"/>
  </cols>
  <sheetData>
    <row r="2" spans="2:68" ht="30">
      <c r="B2" s="242" t="s">
        <v>234</v>
      </c>
      <c r="C2" s="99"/>
      <c r="J2" s="67"/>
      <c r="R2" s="250" t="s">
        <v>255</v>
      </c>
      <c r="S2" s="300"/>
      <c r="T2" s="301"/>
      <c r="V2" s="198"/>
      <c r="W2" s="134"/>
      <c r="X2" s="214"/>
      <c r="Y2" s="214"/>
      <c r="Z2" s="214"/>
      <c r="AA2" s="214"/>
      <c r="AB2" s="98"/>
    </row>
    <row r="3" spans="2:68" ht="14.1" customHeight="1">
      <c r="D3" s="80"/>
    </row>
    <row r="4" spans="2:68" ht="11.45" customHeight="1">
      <c r="D4" s="80"/>
      <c r="M4" s="26"/>
      <c r="N4" s="26"/>
      <c r="O4" s="26"/>
      <c r="P4" s="26"/>
      <c r="Q4" s="26"/>
    </row>
    <row r="5" spans="2:68" ht="30" customHeight="1">
      <c r="B5" s="71" t="s">
        <v>206</v>
      </c>
      <c r="C5" s="71"/>
      <c r="J5" s="26"/>
      <c r="K5" s="95"/>
      <c r="M5" s="67"/>
      <c r="N5" s="28" t="s">
        <v>232</v>
      </c>
      <c r="O5" s="67"/>
      <c r="Y5" s="215" t="s">
        <v>30</v>
      </c>
    </row>
    <row r="6" spans="2:68" ht="18" customHeight="1">
      <c r="B6" s="359" t="s">
        <v>233</v>
      </c>
      <c r="C6" s="359"/>
      <c r="D6" s="359"/>
      <c r="E6" s="359"/>
      <c r="F6" s="359"/>
      <c r="G6" s="359"/>
      <c r="H6" s="359"/>
    </row>
    <row r="7" spans="2:68" ht="16.5" thickBot="1">
      <c r="B7" s="359"/>
      <c r="C7" s="359"/>
      <c r="D7" s="359"/>
      <c r="E7" s="359"/>
      <c r="F7" s="359"/>
      <c r="G7" s="359"/>
      <c r="H7" s="359"/>
    </row>
    <row r="8" spans="2:68" s="29" customFormat="1" ht="20.45" customHeight="1">
      <c r="B8" s="314" t="s">
        <v>284</v>
      </c>
      <c r="C8" s="310" t="s">
        <v>285</v>
      </c>
      <c r="D8" s="291" t="s">
        <v>327</v>
      </c>
      <c r="E8" s="294" t="s">
        <v>112</v>
      </c>
      <c r="F8" s="307" t="s">
        <v>192</v>
      </c>
      <c r="G8" s="307"/>
      <c r="H8" s="307"/>
      <c r="I8" s="307"/>
      <c r="J8" s="307"/>
      <c r="K8" s="317" t="s">
        <v>286</v>
      </c>
      <c r="L8" s="310" t="s">
        <v>287</v>
      </c>
      <c r="M8" s="294"/>
      <c r="N8" s="102" t="s">
        <v>100</v>
      </c>
      <c r="O8" s="102" t="s">
        <v>101</v>
      </c>
      <c r="P8" s="102" t="s">
        <v>109</v>
      </c>
      <c r="Q8" s="102" t="s">
        <v>110</v>
      </c>
      <c r="R8" s="103" t="s">
        <v>111</v>
      </c>
    </row>
    <row r="9" spans="2:68" s="29" customFormat="1" ht="35.1" customHeight="1">
      <c r="B9" s="315"/>
      <c r="C9" s="366"/>
      <c r="D9" s="292"/>
      <c r="E9" s="295"/>
      <c r="F9" s="298"/>
      <c r="G9" s="298"/>
      <c r="H9" s="298"/>
      <c r="I9" s="298"/>
      <c r="J9" s="298"/>
      <c r="K9" s="323"/>
      <c r="L9" s="311"/>
      <c r="M9" s="295"/>
      <c r="N9" s="84" t="s">
        <v>168</v>
      </c>
      <c r="O9" s="85" t="s">
        <v>169</v>
      </c>
      <c r="P9" s="85" t="s">
        <v>171</v>
      </c>
      <c r="Q9" s="83" t="s">
        <v>173</v>
      </c>
      <c r="R9" s="104" t="s">
        <v>175</v>
      </c>
      <c r="Y9" s="29" t="s">
        <v>282</v>
      </c>
      <c r="BN9" s="29" t="b">
        <v>1</v>
      </c>
      <c r="BO9" s="29" t="b">
        <v>1</v>
      </c>
      <c r="BP9" s="29" t="b">
        <v>0</v>
      </c>
    </row>
    <row r="10" spans="2:68" s="29" customFormat="1" ht="23.1" customHeight="1" thickBot="1">
      <c r="B10" s="316"/>
      <c r="C10" s="367"/>
      <c r="D10" s="293"/>
      <c r="E10" s="296"/>
      <c r="F10" s="299"/>
      <c r="G10" s="299"/>
      <c r="H10" s="299"/>
      <c r="I10" s="299"/>
      <c r="J10" s="299"/>
      <c r="K10" s="324"/>
      <c r="L10" s="312"/>
      <c r="M10" s="296"/>
      <c r="N10" s="267" t="s">
        <v>167</v>
      </c>
      <c r="O10" s="264" t="s">
        <v>161</v>
      </c>
      <c r="P10" s="264" t="s">
        <v>170</v>
      </c>
      <c r="Q10" s="264" t="s">
        <v>172</v>
      </c>
      <c r="R10" s="268" t="s">
        <v>174</v>
      </c>
      <c r="Y10" s="29" t="s">
        <v>283</v>
      </c>
    </row>
    <row r="11" spans="2:68" ht="35.1" customHeight="1">
      <c r="B11" s="302" t="s">
        <v>276</v>
      </c>
      <c r="C11" s="243"/>
      <c r="D11" s="135">
        <v>1</v>
      </c>
      <c r="E11" s="114" t="str" cm="1">
        <f t="array" aca="1" ref="E11" ca="1">IFERROR(IF(INDIRECT("対策個票"&amp;D11&amp;"!$D$4")=0,"",INDIRECT("対策個票"&amp;D11&amp;"!$D$4")),"")</f>
        <v/>
      </c>
      <c r="F11" s="320" t="str" cm="1">
        <f t="array" aca="1" ref="F11" ca="1">IFERROR(IF(INDIRECT("対策個票"&amp;D11&amp;"!$F$8")=0,"",INDIRECT("対策個票"&amp;D11&amp;"!$F$8")),"")</f>
        <v/>
      </c>
      <c r="G11" s="321"/>
      <c r="H11" s="321"/>
      <c r="I11" s="321"/>
      <c r="J11" s="322"/>
      <c r="K11" s="116" t="str" cm="1">
        <f t="array" aca="1" ref="K11" ca="1">IFERROR(IF(INDIRECT("対策個票"&amp;D11&amp;"!$f$12")=0,"",INDIRECT("対策個票"&amp;D11&amp;"!$f$12")),"")</f>
        <v/>
      </c>
      <c r="L11" s="265" t="str" cm="1">
        <f t="array" aca="1" ref="L11" ca="1">IFERROR(IF(INDIRECT("対策個票"&amp;D11&amp;"!$D$6")=0,"",INDIRECT("対策個票"&amp;D11&amp;"!$D$6")),"")</f>
        <v/>
      </c>
      <c r="M11" s="266" t="str" cm="1">
        <f t="array" aca="1" ref="M11" ca="1">IFERROR(IF(INDIRECT("対策個票"&amp;D11&amp;"!$E$6")=0,"",INDIRECT("対策個票"&amp;D11&amp;"!$E$6")),"")</f>
        <v/>
      </c>
      <c r="N11" s="118" cm="1">
        <f t="array" aca="1" ref="N11" ca="1">IFERROR(INDIRECT("対策個票"&amp;D11&amp;"!$F$9"),"")</f>
        <v>0</v>
      </c>
      <c r="O11" s="119" cm="1">
        <f t="array" aca="1" ref="O11" ca="1">IFERROR(INDIRECT("対策個票"&amp;D11&amp;"!$F$10"),"")</f>
        <v>0</v>
      </c>
      <c r="P11" s="120" cm="1">
        <f t="array" aca="1" ref="P11" ca="1">IFERROR(INDIRECT("対策個票"&amp;D11&amp;"!$F$11"),"")</f>
        <v>0</v>
      </c>
      <c r="Q11" s="119" cm="1">
        <f t="array" aca="1" ref="Q11" ca="1">IFERROR(INDIRECT("対策個票"&amp;D11&amp;"!$H$17"),"")</f>
        <v>0</v>
      </c>
      <c r="R11" s="121">
        <f t="shared" ref="R11:R16" ca="1" si="0">IFERROR(O11*Q11,0)</f>
        <v>0</v>
      </c>
    </row>
    <row r="12" spans="2:68" ht="35.1" customHeight="1">
      <c r="B12" s="302"/>
      <c r="C12" s="155"/>
      <c r="D12" s="30">
        <v>2</v>
      </c>
      <c r="E12" s="73" t="str" cm="1">
        <f t="array" aca="1" ref="E12" ca="1">IFERROR(IF(INDIRECT("対策個票"&amp;D12&amp;"!$D$4")=0,"",INDIRECT("対策個票"&amp;D12&amp;"!$D$4")),"")</f>
        <v/>
      </c>
      <c r="F12" s="363" t="str" cm="1">
        <f t="array" aca="1" ref="F12" ca="1">IFERROR(IF(INDIRECT("対策個票"&amp;D12&amp;"!$F$8")=0,"",INDIRECT("対策個票"&amp;D12&amp;"!$F$8")),"")</f>
        <v/>
      </c>
      <c r="G12" s="364"/>
      <c r="H12" s="364"/>
      <c r="I12" s="364"/>
      <c r="J12" s="365"/>
      <c r="K12" s="74" t="str" cm="1">
        <f t="array" aca="1" ref="K12" ca="1">IFERROR(IF(INDIRECT("対策個票"&amp;D12&amp;"!$f$12")=0,"",INDIRECT("対策個票"&amp;D12&amp;"!$f$12")),"")</f>
        <v/>
      </c>
      <c r="L12" s="75" t="str" cm="1">
        <f t="array" aca="1" ref="L12" ca="1">IFERROR(IF(INDIRECT("対策個票"&amp;D12&amp;"!$D$6")=0,"",INDIRECT("対策個票"&amp;D12&amp;"!$D$6")),"")</f>
        <v/>
      </c>
      <c r="M12" s="54" t="str" cm="1">
        <f t="array" aca="1" ref="M12" ca="1">IFERROR(IF(INDIRECT("対策個票"&amp;D12&amp;"!$E$6")=0,"",INDIRECT("対策個票"&amp;D12&amp;"!$E$6")),"")</f>
        <v/>
      </c>
      <c r="N12" s="92" cm="1">
        <f t="array" aca="1" ref="N12" ca="1">IFERROR(INDIRECT("対策個票"&amp;D12&amp;"!$F$9"),"")</f>
        <v>0</v>
      </c>
      <c r="O12" s="93" cm="1">
        <f t="array" aca="1" ref="O12" ca="1">IFERROR(INDIRECT("対策個票"&amp;D12&amp;"!$F$10"),"")</f>
        <v>0</v>
      </c>
      <c r="P12" s="94" cm="1">
        <f t="array" aca="1" ref="P12" ca="1">IFERROR(INDIRECT("対策個票"&amp;D12&amp;"!$F$11"),"")</f>
        <v>0</v>
      </c>
      <c r="Q12" s="93" cm="1">
        <f t="array" aca="1" ref="Q12" ca="1">IFERROR(INDIRECT("対策個票"&amp;D12&amp;"!$H$17"),"")</f>
        <v>0</v>
      </c>
      <c r="R12" s="105">
        <f t="shared" ca="1" si="0"/>
        <v>0</v>
      </c>
    </row>
    <row r="13" spans="2:68" ht="35.1" customHeight="1">
      <c r="B13" s="302"/>
      <c r="C13" s="155"/>
      <c r="D13" s="30">
        <v>3</v>
      </c>
      <c r="E13" s="73" t="str" cm="1">
        <f t="array" aca="1" ref="E13" ca="1">IFERROR(IF(INDIRECT("対策個票"&amp;D13&amp;"!$D$4")=0,"",INDIRECT("対策個票"&amp;D13&amp;"!$D$4")),"")</f>
        <v/>
      </c>
      <c r="F13" s="363" t="str" cm="1">
        <f t="array" aca="1" ref="F13" ca="1">IFERROR(IF(INDIRECT("対策個票"&amp;D13&amp;"!$F$8")=0,"",INDIRECT("対策個票"&amp;D13&amp;"!$F$8")),"")</f>
        <v/>
      </c>
      <c r="G13" s="364"/>
      <c r="H13" s="364"/>
      <c r="I13" s="364"/>
      <c r="J13" s="365"/>
      <c r="K13" s="74" t="str" cm="1">
        <f t="array" aca="1" ref="K13" ca="1">IFERROR(IF(INDIRECT("対策個票"&amp;D13&amp;"!$f$12")=0,"",INDIRECT("対策個票"&amp;D13&amp;"!$f$12")),"")</f>
        <v/>
      </c>
      <c r="L13" s="75" t="str" cm="1">
        <f t="array" aca="1" ref="L13" ca="1">IFERROR(IF(INDIRECT("対策個票"&amp;D13&amp;"!$D$6")=0,"",INDIRECT("対策個票"&amp;D13&amp;"!$D$6")),"")</f>
        <v/>
      </c>
      <c r="M13" s="54" t="str" cm="1">
        <f t="array" aca="1" ref="M13" ca="1">IFERROR(IF(INDIRECT("対策個票"&amp;D13&amp;"!$E$6")=0,"",INDIRECT("対策個票"&amp;D13&amp;"!$E$6")),"")</f>
        <v/>
      </c>
      <c r="N13" s="92" cm="1">
        <f t="array" aca="1" ref="N13" ca="1">IFERROR(INDIRECT("対策個票"&amp;D13&amp;"!$F$9"),"")</f>
        <v>0</v>
      </c>
      <c r="O13" s="93" cm="1">
        <f t="array" aca="1" ref="O13" ca="1">IFERROR(INDIRECT("対策個票"&amp;D13&amp;"!$F$10"),"")</f>
        <v>0</v>
      </c>
      <c r="P13" s="94" cm="1">
        <f t="array" aca="1" ref="P13" ca="1">IFERROR(INDIRECT("対策個票"&amp;D13&amp;"!$F$11"),"")</f>
        <v>0</v>
      </c>
      <c r="Q13" s="93" cm="1">
        <f t="array" aca="1" ref="Q13" ca="1">IFERROR(INDIRECT("対策個票"&amp;D13&amp;"!$H$17"),"")</f>
        <v>0</v>
      </c>
      <c r="R13" s="105">
        <f t="shared" ca="1" si="0"/>
        <v>0</v>
      </c>
    </row>
    <row r="14" spans="2:68" ht="35.1" customHeight="1">
      <c r="B14" s="302"/>
      <c r="C14" s="155"/>
      <c r="D14" s="30">
        <v>4</v>
      </c>
      <c r="E14" s="73" t="str" cm="1">
        <f t="array" aca="1" ref="E14" ca="1">IFERROR(IF(INDIRECT("対策個票"&amp;D14&amp;"!$D$4")=0,"",INDIRECT("対策個票"&amp;D14&amp;"!$D$4")),"")</f>
        <v/>
      </c>
      <c r="F14" s="363" t="str" cm="1">
        <f t="array" aca="1" ref="F14" ca="1">IFERROR(IF(INDIRECT("対策個票"&amp;D14&amp;"!$F$8")=0,"",INDIRECT("対策個票"&amp;D14&amp;"!$F$8")),"")</f>
        <v/>
      </c>
      <c r="G14" s="364"/>
      <c r="H14" s="364"/>
      <c r="I14" s="364"/>
      <c r="J14" s="365"/>
      <c r="K14" s="74" t="str" cm="1">
        <f t="array" aca="1" ref="K14" ca="1">IFERROR(IF(INDIRECT("対策個票"&amp;D14&amp;"!$f$12")=0,"",INDIRECT("対策個票"&amp;D14&amp;"!$f$12")),"")</f>
        <v/>
      </c>
      <c r="L14" s="75" t="str" cm="1">
        <f t="array" aca="1" ref="L14" ca="1">IFERROR(IF(INDIRECT("対策個票"&amp;D14&amp;"!$D$6")=0,"",INDIRECT("対策個票"&amp;D14&amp;"!$D$6")),"")</f>
        <v/>
      </c>
      <c r="M14" s="77" t="str" cm="1">
        <f t="array" aca="1" ref="M14" ca="1">IFERROR(IF(INDIRECT("対策個票"&amp;D14&amp;"!$E$6")=0,"",INDIRECT("対策個票"&amp;D14&amp;"!$E$6")),"")</f>
        <v/>
      </c>
      <c r="N14" s="92" cm="1">
        <f t="array" aca="1" ref="N14" ca="1">IFERROR(INDIRECT("対策個票"&amp;D14&amp;"!$F$9"),"")</f>
        <v>0</v>
      </c>
      <c r="O14" s="93" cm="1">
        <f t="array" aca="1" ref="O14" ca="1">IFERROR(INDIRECT("対策個票"&amp;D14&amp;"!$F$10"),"")</f>
        <v>0</v>
      </c>
      <c r="P14" s="94" cm="1">
        <f t="array" aca="1" ref="P14" ca="1">IFERROR(INDIRECT("対策個票"&amp;D14&amp;"!$F$11"),"")</f>
        <v>0</v>
      </c>
      <c r="Q14" s="93" cm="1">
        <f t="array" aca="1" ref="Q14" ca="1">IFERROR(INDIRECT("対策個票"&amp;D14&amp;"!$H$17"),"")</f>
        <v>0</v>
      </c>
      <c r="R14" s="105">
        <f t="shared" ca="1" si="0"/>
        <v>0</v>
      </c>
    </row>
    <row r="15" spans="2:68" ht="35.1" customHeight="1">
      <c r="B15" s="302"/>
      <c r="C15" s="155"/>
      <c r="D15" s="30">
        <v>5</v>
      </c>
      <c r="E15" s="73" t="str" cm="1">
        <f t="array" aca="1" ref="E15" ca="1">IFERROR(IF(INDIRECT("対策個票"&amp;D15&amp;"!$D$4")=0,"",INDIRECT("対策個票"&amp;D15&amp;"!$D$4")),"")</f>
        <v/>
      </c>
      <c r="F15" s="363" t="str" cm="1">
        <f t="array" aca="1" ref="F15" ca="1">IFERROR(IF(INDIRECT("対策個票"&amp;D15&amp;"!$F$8")=0,"",INDIRECT("対策個票"&amp;D15&amp;"!$F$8")),"")</f>
        <v/>
      </c>
      <c r="G15" s="364"/>
      <c r="H15" s="364"/>
      <c r="I15" s="364"/>
      <c r="J15" s="365"/>
      <c r="K15" s="74" t="str" cm="1">
        <f t="array" aca="1" ref="K15" ca="1">IFERROR(IF(INDIRECT("対策個票"&amp;D15&amp;"!$f$12")=0,"",INDIRECT("対策個票"&amp;D15&amp;"!$f$12")),"")</f>
        <v/>
      </c>
      <c r="L15" s="76" t="str" cm="1">
        <f t="array" aca="1" ref="L15" ca="1">IFERROR(IF(INDIRECT("対策個票"&amp;D15&amp;"!$D$6")=0,"",INDIRECT("対策個票"&amp;D15&amp;"!$D$6")),"")</f>
        <v/>
      </c>
      <c r="M15" s="77" t="str" cm="1">
        <f t="array" aca="1" ref="M15" ca="1">IFERROR(IF(INDIRECT("対策個票"&amp;D15&amp;"!$E$6")=0,"",INDIRECT("対策個票"&amp;D15&amp;"!$E$6")),"")</f>
        <v/>
      </c>
      <c r="N15" s="92" cm="1">
        <f t="array" aca="1" ref="N15" ca="1">IFERROR(INDIRECT("対策個票"&amp;D15&amp;"!$F$9"),"")</f>
        <v>0</v>
      </c>
      <c r="O15" s="93" cm="1">
        <f t="array" aca="1" ref="O15" ca="1">IFERROR(INDIRECT("対策個票"&amp;D15&amp;"!$F$10"),"")</f>
        <v>0</v>
      </c>
      <c r="P15" s="94" cm="1">
        <f t="array" aca="1" ref="P15" ca="1">IFERROR(INDIRECT("対策個票"&amp;D15&amp;"!$F$11"),"")</f>
        <v>0</v>
      </c>
      <c r="Q15" s="93" cm="1">
        <f t="array" aca="1" ref="Q15" ca="1">IFERROR(INDIRECT("対策個票"&amp;D15&amp;"!$H$17"),"")</f>
        <v>0</v>
      </c>
      <c r="R15" s="105">
        <f t="shared" ca="1" si="0"/>
        <v>0</v>
      </c>
    </row>
    <row r="16" spans="2:68" ht="35.1" customHeight="1">
      <c r="B16" s="302"/>
      <c r="C16" s="155"/>
      <c r="D16" s="30">
        <v>6</v>
      </c>
      <c r="E16" s="73" t="str" cm="1">
        <f t="array" aca="1" ref="E16" ca="1">IFERROR(IF(INDIRECT("対策個票"&amp;D16&amp;"!$D$4")=0,"",INDIRECT("対策個票"&amp;D16&amp;"!$D$4")),"")</f>
        <v/>
      </c>
      <c r="F16" s="363" t="str" cm="1">
        <f t="array" aca="1" ref="F16" ca="1">IFERROR(IF(INDIRECT("対策個票"&amp;D16&amp;"!$F$8")=0,"",INDIRECT("対策個票"&amp;D16&amp;"!$F$8")),"")</f>
        <v/>
      </c>
      <c r="G16" s="364"/>
      <c r="H16" s="364"/>
      <c r="I16" s="364"/>
      <c r="J16" s="365"/>
      <c r="K16" s="74" t="str" cm="1">
        <f t="array" aca="1" ref="K16" ca="1">IFERROR(IF(INDIRECT("対策個票"&amp;D16&amp;"!$f$12")=0,"",INDIRECT("対策個票"&amp;D16&amp;"!$f$12")),"")</f>
        <v/>
      </c>
      <c r="L16" s="76" t="str" cm="1">
        <f t="array" aca="1" ref="L16" ca="1">IFERROR(IF(INDIRECT("対策個票"&amp;D16&amp;"!$D$6")=0,"",INDIRECT("対策個票"&amp;D16&amp;"!$D$6")),"")</f>
        <v/>
      </c>
      <c r="M16" s="77" t="str" cm="1">
        <f t="array" aca="1" ref="M16" ca="1">IFERROR(IF(INDIRECT("対策個票"&amp;D16&amp;"!$E$6")=0,"",INDIRECT("対策個票"&amp;D16&amp;"!$E$6")),"")</f>
        <v/>
      </c>
      <c r="N16" s="92" cm="1">
        <f t="array" aca="1" ref="N16" ca="1">IFERROR(INDIRECT("対策個票"&amp;D16&amp;"!$F$9"),"")</f>
        <v>0</v>
      </c>
      <c r="O16" s="93" cm="1">
        <f t="array" aca="1" ref="O16" ca="1">IFERROR(INDIRECT("対策個票"&amp;D16&amp;"!$F$10"),"")</f>
        <v>0</v>
      </c>
      <c r="P16" s="94" cm="1">
        <f t="array" aca="1" ref="P16" ca="1">IFERROR(INDIRECT("対策個票"&amp;D16&amp;"!$F$11"),"")</f>
        <v>0</v>
      </c>
      <c r="Q16" s="93" cm="1">
        <f t="array" aca="1" ref="Q16" ca="1">IFERROR(INDIRECT("対策個票"&amp;D16&amp;"!$H$17"),"")</f>
        <v>0</v>
      </c>
      <c r="R16" s="105">
        <f t="shared" ca="1" si="0"/>
        <v>0</v>
      </c>
      <c r="Z16" s="28" t="s">
        <v>245</v>
      </c>
      <c r="AB16" s="28" t="s">
        <v>300</v>
      </c>
    </row>
    <row r="17" spans="2:30" ht="30" customHeight="1">
      <c r="B17" s="302"/>
      <c r="C17" s="155"/>
      <c r="D17" s="135">
        <v>7</v>
      </c>
      <c r="E17" s="114" t="str" cm="1">
        <f t="array" aca="1" ref="E17" ca="1">IFERROR(IF(INDIRECT("対策個票"&amp;D17&amp;"!$D$4")=0,"",INDIRECT("対策個票"&amp;D17&amp;"!$D$4")),"")</f>
        <v/>
      </c>
      <c r="F17" s="320" t="str" cm="1">
        <f t="array" aca="1" ref="F17" ca="1">IFERROR(IF(INDIRECT("対策個票"&amp;D17&amp;"!$F$8")=0,"",INDIRECT("対策個票"&amp;D17&amp;"!$F$8")),"")</f>
        <v/>
      </c>
      <c r="G17" s="321"/>
      <c r="H17" s="321"/>
      <c r="I17" s="321"/>
      <c r="J17" s="322"/>
      <c r="K17" s="116" t="str" cm="1">
        <f t="array" aca="1" ref="K17" ca="1">IFERROR(IF(INDIRECT("対策個票"&amp;D17&amp;"!$f$12")=0,"",INDIRECT("対策個票"&amp;D17&amp;"!$f$12")),"")</f>
        <v/>
      </c>
      <c r="L17" s="117" t="str" cm="1">
        <f t="array" aca="1" ref="L17" ca="1">IFERROR(IF(INDIRECT("対策個票"&amp;D17&amp;"!$D$6")=0,"",INDIRECT("対策個票"&amp;D17&amp;"!$D$6")),"")</f>
        <v/>
      </c>
      <c r="M17" s="115" t="str" cm="1">
        <f t="array" aca="1" ref="M17" ca="1">IFERROR(IF(INDIRECT("対策個票"&amp;D17&amp;"!$E$6")=0,"",INDIRECT("対策個票"&amp;D17&amp;"!$E$6")),"")</f>
        <v/>
      </c>
      <c r="N17" s="118" cm="1">
        <f t="array" aca="1" ref="N17" ca="1">IFERROR(INDIRECT("対策個票"&amp;D17&amp;"!$F$9"),"")</f>
        <v>0</v>
      </c>
      <c r="O17" s="119" cm="1">
        <f t="array" aca="1" ref="O17" ca="1">IFERROR(INDIRECT("対策個票"&amp;D17&amp;"!$F$10"),"")</f>
        <v>0</v>
      </c>
      <c r="P17" s="120" cm="1">
        <f t="array" aca="1" ref="P17" ca="1">IFERROR(INDIRECT("対策個票"&amp;D17&amp;"!$F$11"),"")</f>
        <v>0</v>
      </c>
      <c r="Q17" s="119" cm="1">
        <f t="array" aca="1" ref="Q17" ca="1">IFERROR(INDIRECT("対策個票"&amp;D17&amp;"!$H$17"),"")</f>
        <v>0</v>
      </c>
      <c r="R17" s="121">
        <f ca="1">IFERROR(O17*Q17,0)</f>
        <v>0</v>
      </c>
      <c r="Z17" s="28" t="s">
        <v>246</v>
      </c>
    </row>
    <row r="18" spans="2:30" ht="30" customHeight="1">
      <c r="B18" s="302"/>
      <c r="C18" s="155"/>
      <c r="D18" s="30">
        <v>8</v>
      </c>
      <c r="E18" s="73" t="str" cm="1">
        <f t="array" aca="1" ref="E18" ca="1">IFERROR(IF(INDIRECT("対策個票"&amp;D18&amp;"!$D$4")=0,"",INDIRECT("対策個票"&amp;D18&amp;"!$D$4")),"")</f>
        <v/>
      </c>
      <c r="F18" s="363" t="str" cm="1">
        <f t="array" aca="1" ref="F18" ca="1">IFERROR(IF(INDIRECT("対策個票"&amp;D18&amp;"!$F$8")=0,"",INDIRECT("対策個票"&amp;D18&amp;"!$F$8")),"")</f>
        <v/>
      </c>
      <c r="G18" s="364"/>
      <c r="H18" s="364"/>
      <c r="I18" s="364"/>
      <c r="J18" s="365"/>
      <c r="K18" s="74" t="str" cm="1">
        <f t="array" aca="1" ref="K18" ca="1">IFERROR(IF(INDIRECT("対策個票"&amp;D18&amp;"!$f$12")=0,"",INDIRECT("対策個票"&amp;D18&amp;"!$f$12")),"")</f>
        <v/>
      </c>
      <c r="L18" s="91" t="str" cm="1">
        <f t="array" aca="1" ref="L18" ca="1">IFERROR(IF(INDIRECT("対策個票"&amp;D18&amp;"!$D$6")=0,"",INDIRECT("対策個票"&amp;D18&amp;"!$D$6")),"")</f>
        <v/>
      </c>
      <c r="M18" s="77" t="str" cm="1">
        <f t="array" aca="1" ref="M18" ca="1">IFERROR(IF(INDIRECT("対策個票"&amp;D18&amp;"!$E$6")=0,"",INDIRECT("対策個票"&amp;D18&amp;"!$E$6")),"")</f>
        <v/>
      </c>
      <c r="N18" s="92" cm="1">
        <f t="array" aca="1" ref="N18" ca="1">IFERROR(INDIRECT("対策個票"&amp;D18&amp;"!$F$9"),"")</f>
        <v>0</v>
      </c>
      <c r="O18" s="93" cm="1">
        <f t="array" aca="1" ref="O18" ca="1">IFERROR(INDIRECT("対策個票"&amp;D18&amp;"!$F$10"),"")</f>
        <v>0</v>
      </c>
      <c r="P18" s="94" cm="1">
        <f t="array" aca="1" ref="P18" ca="1">IFERROR(INDIRECT("対策個票"&amp;D18&amp;"!$F$11"),"")</f>
        <v>0</v>
      </c>
      <c r="Q18" s="93" cm="1">
        <f t="array" aca="1" ref="Q18" ca="1">IFERROR(INDIRECT("対策個票"&amp;D18&amp;"!$H$17"),"")</f>
        <v>0</v>
      </c>
      <c r="R18" s="105">
        <f ca="1">IFERROR(O18*Q18,0)</f>
        <v>0</v>
      </c>
      <c r="Z18" s="28" t="s">
        <v>247</v>
      </c>
    </row>
    <row r="19" spans="2:30" ht="30" customHeight="1">
      <c r="B19" s="302"/>
      <c r="C19" s="155"/>
      <c r="D19" s="30">
        <v>9</v>
      </c>
      <c r="E19" s="73" t="str" cm="1">
        <f t="array" aca="1" ref="E19" ca="1">IFERROR(IF(INDIRECT("対策個票"&amp;D19&amp;"!$D$4")=0,"",INDIRECT("対策個票"&amp;D19&amp;"!$D$4")),"")</f>
        <v/>
      </c>
      <c r="F19" s="363" t="str" cm="1">
        <f t="array" aca="1" ref="F19" ca="1">IFERROR(IF(INDIRECT("対策個票"&amp;D19&amp;"!$F$8")=0,"",INDIRECT("対策個票"&amp;D19&amp;"!$F$8")),"")</f>
        <v/>
      </c>
      <c r="G19" s="364"/>
      <c r="H19" s="364"/>
      <c r="I19" s="364"/>
      <c r="J19" s="365"/>
      <c r="K19" s="74" t="str" cm="1">
        <f t="array" aca="1" ref="K19" ca="1">IFERROR(IF(INDIRECT("対策個票"&amp;D19&amp;"!$f$12")=0,"",INDIRECT("対策個票"&amp;D19&amp;"!$f$12")),"")</f>
        <v/>
      </c>
      <c r="L19" s="91" t="str" cm="1">
        <f t="array" aca="1" ref="L19" ca="1">IFERROR(IF(INDIRECT("対策個票"&amp;D19&amp;"!$D$6")=0,"",INDIRECT("対策個票"&amp;D19&amp;"!$D$6")),"")</f>
        <v/>
      </c>
      <c r="M19" s="77" t="str" cm="1">
        <f t="array" aca="1" ref="M19" ca="1">IFERROR(IF(INDIRECT("対策個票"&amp;D19&amp;"!$E$6")=0,"",INDIRECT("対策個票"&amp;D19&amp;"!$E$6")),"")</f>
        <v/>
      </c>
      <c r="N19" s="92" cm="1">
        <f t="array" aca="1" ref="N19" ca="1">IFERROR(INDIRECT("対策個票"&amp;D19&amp;"!$F$9"),"")</f>
        <v>0</v>
      </c>
      <c r="O19" s="93" cm="1">
        <f t="array" aca="1" ref="O19" ca="1">IFERROR(INDIRECT("対策個票"&amp;D19&amp;"!$F$10"),"")</f>
        <v>0</v>
      </c>
      <c r="P19" s="94" cm="1">
        <f t="array" aca="1" ref="P19" ca="1">IFERROR(INDIRECT("対策個票"&amp;D19&amp;"!$F$11"),"")</f>
        <v>0</v>
      </c>
      <c r="Q19" s="93" cm="1">
        <f t="array" aca="1" ref="Q19" ca="1">IFERROR(INDIRECT("対策個票"&amp;D19&amp;"!$H$17"),"")</f>
        <v>0</v>
      </c>
      <c r="R19" s="105">
        <f ca="1">IFERROR(O19*Q19,0)</f>
        <v>0</v>
      </c>
      <c r="Z19" s="28" t="s">
        <v>297</v>
      </c>
    </row>
    <row r="20" spans="2:30" ht="30" customHeight="1" thickBot="1">
      <c r="B20" s="303"/>
      <c r="C20" s="156"/>
      <c r="D20" s="136">
        <v>10</v>
      </c>
      <c r="E20" s="106" t="str" cm="1">
        <f t="array" aca="1" ref="E20" ca="1">IFERROR(IF(INDIRECT("対策個票"&amp;D20&amp;"!$D$4")=0,"",INDIRECT("対策個票"&amp;D20&amp;"!$D$4")),"")</f>
        <v/>
      </c>
      <c r="F20" s="360" t="str" cm="1">
        <f t="array" aca="1" ref="F20" ca="1">IFERROR(IF(INDIRECT("対策個票"&amp;D20&amp;"!$F$8")=0,"",INDIRECT("対策個票"&amp;D20&amp;"!$F$8")),"")</f>
        <v/>
      </c>
      <c r="G20" s="361"/>
      <c r="H20" s="361"/>
      <c r="I20" s="361"/>
      <c r="J20" s="362"/>
      <c r="K20" s="108" t="str" cm="1">
        <f t="array" aca="1" ref="K20" ca="1">IFERROR(IF(INDIRECT("対策個票"&amp;D20&amp;"!$f$12")=0,"",INDIRECT("対策個票"&amp;D20&amp;"!$f$12")),"")</f>
        <v/>
      </c>
      <c r="L20" s="109" t="str" cm="1">
        <f t="array" aca="1" ref="L20" ca="1">IFERROR(IF(INDIRECT("対策個票"&amp;D20&amp;"!$D$6")=0,"",INDIRECT("対策個票"&amp;D20&amp;"!$D$6")),"")</f>
        <v/>
      </c>
      <c r="M20" s="107" t="str" cm="1">
        <f t="array" aca="1" ref="M20" ca="1">IFERROR(IF(INDIRECT("対策個票"&amp;D20&amp;"!$E$6")=0,"",INDIRECT("対策個票"&amp;D20&amp;"!$E$6")),"")</f>
        <v/>
      </c>
      <c r="N20" s="110" cm="1">
        <f t="array" aca="1" ref="N20" ca="1">IFERROR(INDIRECT("対策個票"&amp;D20&amp;"!$F$9"),"")</f>
        <v>0</v>
      </c>
      <c r="O20" s="111" cm="1">
        <f t="array" aca="1" ref="O20" ca="1">IFERROR(INDIRECT("対策個票"&amp;D20&amp;"!$F$10"),"")</f>
        <v>0</v>
      </c>
      <c r="P20" s="112" cm="1">
        <f t="array" aca="1" ref="P20" ca="1">IFERROR(INDIRECT("対策個票"&amp;D20&amp;"!$F$11"),"")</f>
        <v>0</v>
      </c>
      <c r="Q20" s="111" cm="1">
        <f t="array" aca="1" ref="Q20" ca="1">IFERROR(INDIRECT("対策個票"&amp;D20&amp;"!$H$17"),"")</f>
        <v>0</v>
      </c>
      <c r="R20" s="113">
        <f ca="1">IFERROR(O20*Q20,0)</f>
        <v>0</v>
      </c>
      <c r="Z20" s="28" t="s">
        <v>298</v>
      </c>
    </row>
    <row r="21" spans="2:30" ht="23.45" customHeight="1">
      <c r="D21" s="80"/>
      <c r="Z21" s="28" t="s">
        <v>299</v>
      </c>
    </row>
    <row r="22" spans="2:30" ht="16.5" customHeight="1">
      <c r="D22" s="80"/>
      <c r="Z22" s="28" t="s">
        <v>579</v>
      </c>
    </row>
    <row r="23" spans="2:30" ht="21.75" thickBot="1">
      <c r="B23" s="71" t="s">
        <v>205</v>
      </c>
      <c r="C23" s="71"/>
      <c r="L23" s="71" t="s">
        <v>253</v>
      </c>
      <c r="N23" s="71"/>
      <c r="O23" s="71"/>
      <c r="Q23" s="90" t="s">
        <v>251</v>
      </c>
      <c r="T23" s="88" t="s">
        <v>249</v>
      </c>
    </row>
    <row r="24" spans="2:30" s="29" customFormat="1" ht="21.6" customHeight="1">
      <c r="B24" s="314" t="s">
        <v>284</v>
      </c>
      <c r="C24" s="317" t="s">
        <v>285</v>
      </c>
      <c r="D24" s="291" t="s">
        <v>327</v>
      </c>
      <c r="E24" s="294" t="s">
        <v>112</v>
      </c>
      <c r="F24" s="297" t="s">
        <v>328</v>
      </c>
      <c r="G24" s="307" t="s">
        <v>192</v>
      </c>
      <c r="H24" s="307"/>
      <c r="I24" s="307"/>
      <c r="J24" s="368" t="s">
        <v>254</v>
      </c>
      <c r="K24" s="86"/>
      <c r="L24" s="328" t="s">
        <v>237</v>
      </c>
      <c r="M24" s="329"/>
      <c r="N24" s="330"/>
      <c r="O24" s="307" t="s">
        <v>240</v>
      </c>
      <c r="P24" s="307" t="s">
        <v>252</v>
      </c>
      <c r="Q24" s="307"/>
      <c r="R24" s="307"/>
      <c r="S24" s="307"/>
      <c r="T24" s="308"/>
    </row>
    <row r="25" spans="2:30" s="29" customFormat="1" ht="24.95" customHeight="1">
      <c r="B25" s="315"/>
      <c r="C25" s="318"/>
      <c r="D25" s="292"/>
      <c r="E25" s="295"/>
      <c r="F25" s="298"/>
      <c r="G25" s="298"/>
      <c r="H25" s="298"/>
      <c r="I25" s="298"/>
      <c r="J25" s="369"/>
      <c r="K25" s="86"/>
      <c r="L25" s="331"/>
      <c r="M25" s="332"/>
      <c r="N25" s="333"/>
      <c r="O25" s="298"/>
      <c r="P25" s="298"/>
      <c r="Q25" s="298"/>
      <c r="R25" s="298"/>
      <c r="S25" s="298"/>
      <c r="T25" s="309"/>
    </row>
    <row r="26" spans="2:30" s="269" customFormat="1" ht="35.450000000000003" customHeight="1" thickBot="1">
      <c r="B26" s="316"/>
      <c r="C26" s="319"/>
      <c r="D26" s="293"/>
      <c r="E26" s="296"/>
      <c r="F26" s="299"/>
      <c r="G26" s="299"/>
      <c r="H26" s="299"/>
      <c r="I26" s="299"/>
      <c r="J26" s="370"/>
      <c r="K26" s="67"/>
      <c r="L26" s="331"/>
      <c r="M26" s="332"/>
      <c r="N26" s="333"/>
      <c r="O26" s="298"/>
      <c r="P26" s="247"/>
      <c r="Q26" s="247"/>
      <c r="R26" s="247"/>
      <c r="S26" s="247"/>
      <c r="T26" s="248"/>
      <c r="Z26" s="270" t="s">
        <v>210</v>
      </c>
      <c r="AB26" s="269" t="s">
        <v>235</v>
      </c>
    </row>
    <row r="27" spans="2:30" ht="39.950000000000003" customHeight="1">
      <c r="B27" s="302" t="s">
        <v>276</v>
      </c>
      <c r="C27" s="243"/>
      <c r="D27" s="135">
        <v>1</v>
      </c>
      <c r="E27" s="114" t="str" cm="1">
        <f t="array" aca="1" ref="E27" ca="1">IFERROR(IF(INDIRECT("対策個票"&amp;D27&amp;"!$D$4")=0,"",INDIRECT("対策個票"&amp;D27&amp;"!$D$4")),"")</f>
        <v/>
      </c>
      <c r="F27" s="122"/>
      <c r="G27" s="313">
        <f>対策個票1!F8</f>
        <v>0</v>
      </c>
      <c r="H27" s="313"/>
      <c r="I27" s="313"/>
      <c r="J27" s="259"/>
      <c r="L27" s="334"/>
      <c r="M27" s="335"/>
      <c r="N27" s="336"/>
      <c r="O27" s="298"/>
      <c r="P27" s="247"/>
      <c r="Q27" s="247"/>
      <c r="R27" s="247"/>
      <c r="S27" s="247"/>
      <c r="T27" s="248"/>
      <c r="Z27" s="216" t="s">
        <v>211</v>
      </c>
      <c r="AB27" s="28" t="s">
        <v>331</v>
      </c>
    </row>
    <row r="28" spans="2:30" ht="39.950000000000003" customHeight="1">
      <c r="B28" s="302"/>
      <c r="C28" s="155"/>
      <c r="D28" s="30">
        <v>2</v>
      </c>
      <c r="E28" s="73" t="str" cm="1">
        <f t="array" aca="1" ref="E28" ca="1">IFERROR(IF(INDIRECT("対策個票"&amp;D28&amp;"!$D$4")=0,"",INDIRECT("対策個票"&amp;D28&amp;"!$D$4")),"")</f>
        <v/>
      </c>
      <c r="F28" s="122"/>
      <c r="G28" s="304">
        <f>対策個票2!F8</f>
        <v>0</v>
      </c>
      <c r="H28" s="305"/>
      <c r="I28" s="306"/>
      <c r="J28" s="260"/>
      <c r="L28" s="351" t="s">
        <v>242</v>
      </c>
      <c r="M28" s="298"/>
      <c r="N28" s="87" t="s">
        <v>238</v>
      </c>
      <c r="O28" s="130" t="str">
        <f>IF(基準年度排出量!D5="1年間",AC32,IF(基準年度排出量!D5="3年間",AD45,"0"))</f>
        <v>0</v>
      </c>
      <c r="P28" s="244" t="str">
        <f>IF($O28="","",$O28)</f>
        <v>0</v>
      </c>
      <c r="Q28" s="244" t="str">
        <f>IF($O28="","",$O28)</f>
        <v>0</v>
      </c>
      <c r="R28" s="244" t="str">
        <f>IF($O28="","",$O28)</f>
        <v>0</v>
      </c>
      <c r="S28" s="244" t="str">
        <f>IF($O28="","",$O28)</f>
        <v>0</v>
      </c>
      <c r="T28" s="245" t="str">
        <f>IF($O28="","",$O28)</f>
        <v>0</v>
      </c>
      <c r="Z28" s="216" t="s">
        <v>212</v>
      </c>
      <c r="AB28" s="28" t="s">
        <v>329</v>
      </c>
    </row>
    <row r="29" spans="2:30" ht="39.950000000000003" customHeight="1">
      <c r="B29" s="302"/>
      <c r="C29" s="155"/>
      <c r="D29" s="30">
        <v>3</v>
      </c>
      <c r="E29" s="73" t="str" cm="1">
        <f t="array" aca="1" ref="E29" ca="1">IFERROR(IF(INDIRECT("対策個票"&amp;D29&amp;"!$D$4")=0,"",INDIRECT("対策個票"&amp;D29&amp;"!$D$4")),"")</f>
        <v/>
      </c>
      <c r="F29" s="122"/>
      <c r="G29" s="304">
        <f>対策個票3!F8</f>
        <v>0</v>
      </c>
      <c r="H29" s="305"/>
      <c r="I29" s="306"/>
      <c r="J29" s="260"/>
      <c r="L29" s="351"/>
      <c r="M29" s="298"/>
      <c r="N29" s="87" t="s">
        <v>239</v>
      </c>
      <c r="O29" s="89" t="s">
        <v>236</v>
      </c>
      <c r="P29" s="285"/>
      <c r="Q29" s="286"/>
      <c r="R29" s="285"/>
      <c r="S29" s="286"/>
      <c r="T29" s="287"/>
      <c r="Z29" s="216" t="s">
        <v>213</v>
      </c>
      <c r="AB29" s="28" t="s">
        <v>330</v>
      </c>
    </row>
    <row r="30" spans="2:30" ht="39.950000000000003" customHeight="1" thickBot="1">
      <c r="B30" s="302"/>
      <c r="C30" s="155"/>
      <c r="D30" s="30">
        <v>4</v>
      </c>
      <c r="E30" s="73" t="str" cm="1">
        <f t="array" aca="1" ref="E30" ca="1">IFERROR(IF(INDIRECT("対策個票"&amp;D30&amp;"!$D$4")=0,"",INDIRECT("対策個票"&amp;D30&amp;"!$D$4")),"")</f>
        <v/>
      </c>
      <c r="F30" s="122"/>
      <c r="G30" s="304">
        <f>対策個票4!F8</f>
        <v>0</v>
      </c>
      <c r="H30" s="305"/>
      <c r="I30" s="306"/>
      <c r="J30" s="260"/>
      <c r="L30" s="352"/>
      <c r="M30" s="299"/>
      <c r="N30" s="123" t="s">
        <v>250</v>
      </c>
      <c r="O30" s="124" t="s">
        <v>236</v>
      </c>
      <c r="P30" s="288">
        <f>IFERROR($P$28-P29,"ー")</f>
        <v>0</v>
      </c>
      <c r="Q30" s="288">
        <f>IFERROR($Q$28-Q29,"ー")</f>
        <v>0</v>
      </c>
      <c r="R30" s="288">
        <f>IFERROR($R$28-R29,"ー")</f>
        <v>0</v>
      </c>
      <c r="S30" s="288">
        <f>IFERROR($S$28-S29,"ー")</f>
        <v>0</v>
      </c>
      <c r="T30" s="289">
        <f>IFERROR($T$28-T29,"ー")</f>
        <v>0</v>
      </c>
      <c r="Z30" s="216">
        <v>4</v>
      </c>
    </row>
    <row r="31" spans="2:30" ht="39.950000000000003" customHeight="1">
      <c r="B31" s="302"/>
      <c r="C31" s="155"/>
      <c r="D31" s="30">
        <v>5</v>
      </c>
      <c r="E31" s="73" t="str" cm="1">
        <f t="array" aca="1" ref="E31" ca="1">IFERROR(IF(INDIRECT("対策個票"&amp;D31&amp;"!$D$4")=0,"",INDIRECT("対策個票"&amp;D31&amp;"!$D$4")),"")</f>
        <v/>
      </c>
      <c r="F31" s="122"/>
      <c r="G31" s="304">
        <f>対策個票5!F8</f>
        <v>0</v>
      </c>
      <c r="H31" s="305"/>
      <c r="I31" s="306"/>
      <c r="J31" s="260"/>
      <c r="L31" s="217" t="s">
        <v>288</v>
      </c>
      <c r="M31" s="86"/>
      <c r="N31" s="126"/>
      <c r="O31" s="127"/>
      <c r="Z31" s="28" t="s">
        <v>241</v>
      </c>
      <c r="AB31" s="217" t="s">
        <v>296</v>
      </c>
    </row>
    <row r="32" spans="2:30" ht="39.950000000000003" customHeight="1">
      <c r="B32" s="302"/>
      <c r="C32" s="155"/>
      <c r="D32" s="30">
        <v>6</v>
      </c>
      <c r="E32" s="73" t="str" cm="1">
        <f t="array" aca="1" ref="E32" ca="1">IFERROR(IF(INDIRECT("対策個票"&amp;D32&amp;"!$D$4")=0,"",INDIRECT("対策個票"&amp;D32&amp;"!$D$4")),"")</f>
        <v/>
      </c>
      <c r="F32" s="122"/>
      <c r="G32" s="304">
        <f>対策個票6!F8</f>
        <v>0</v>
      </c>
      <c r="H32" s="305"/>
      <c r="I32" s="306"/>
      <c r="J32" s="260"/>
      <c r="L32" s="290" t="s">
        <v>576</v>
      </c>
      <c r="M32" s="377" t="s">
        <v>315</v>
      </c>
      <c r="N32" s="378"/>
      <c r="O32" s="378"/>
      <c r="P32" s="378"/>
      <c r="Q32" s="379"/>
      <c r="R32" s="371" t="s">
        <v>319</v>
      </c>
      <c r="S32" s="372"/>
      <c r="T32" s="373"/>
      <c r="Z32" s="28" t="s">
        <v>244</v>
      </c>
      <c r="AB32" s="32" t="s">
        <v>259</v>
      </c>
      <c r="AC32" s="218">
        <f>基準年度排出量!H21</f>
        <v>0</v>
      </c>
      <c r="AD32" s="30" t="s">
        <v>236</v>
      </c>
    </row>
    <row r="33" spans="2:30" ht="39.950000000000003" customHeight="1">
      <c r="B33" s="302"/>
      <c r="C33" s="155"/>
      <c r="D33" s="135">
        <v>7</v>
      </c>
      <c r="E33" s="114" t="str" cm="1">
        <f t="array" aca="1" ref="E33" ca="1">IFERROR(IF(INDIRECT("対策個票"&amp;D33&amp;"!$D$4")=0,"",INDIRECT("対策個票"&amp;D33&amp;"!$D$4")),"")</f>
        <v/>
      </c>
      <c r="F33" s="122"/>
      <c r="G33" s="304">
        <f>対策個票7!F8</f>
        <v>0</v>
      </c>
      <c r="H33" s="305"/>
      <c r="I33" s="306"/>
      <c r="J33" s="260"/>
      <c r="L33" s="290" t="s">
        <v>576</v>
      </c>
      <c r="M33" s="377" t="s">
        <v>316</v>
      </c>
      <c r="N33" s="378"/>
      <c r="O33" s="378"/>
      <c r="P33" s="378"/>
      <c r="Q33" s="379"/>
      <c r="R33" s="374"/>
      <c r="S33" s="375"/>
      <c r="T33" s="376"/>
      <c r="Z33" s="28" t="s">
        <v>243</v>
      </c>
      <c r="AB33" s="217" t="s">
        <v>295</v>
      </c>
    </row>
    <row r="34" spans="2:30" ht="39.950000000000003" customHeight="1">
      <c r="B34" s="302"/>
      <c r="C34" s="155"/>
      <c r="D34" s="30">
        <v>8</v>
      </c>
      <c r="E34" s="73" t="str" cm="1">
        <f t="array" aca="1" ref="E34" ca="1">IFERROR(IF(INDIRECT("対策個票"&amp;D34&amp;"!$D$4")=0,"",INDIRECT("対策個票"&amp;D34&amp;"!$D$4")),"")</f>
        <v/>
      </c>
      <c r="F34" s="122"/>
      <c r="G34" s="304">
        <f>対策個票8!F8</f>
        <v>0</v>
      </c>
      <c r="H34" s="305"/>
      <c r="I34" s="306"/>
      <c r="J34" s="260"/>
      <c r="L34" s="290" t="s">
        <v>576</v>
      </c>
      <c r="M34" s="356" t="s">
        <v>317</v>
      </c>
      <c r="N34" s="357"/>
      <c r="O34" s="357"/>
      <c r="P34" s="357"/>
      <c r="Q34" s="358"/>
      <c r="R34" s="374"/>
      <c r="S34" s="375"/>
      <c r="T34" s="376"/>
      <c r="Z34" s="28" t="s">
        <v>245</v>
      </c>
      <c r="AB34" s="32" t="s">
        <v>177</v>
      </c>
      <c r="AC34" s="218">
        <f>基準年度排出量!H21</f>
        <v>0</v>
      </c>
      <c r="AD34" s="30" t="s">
        <v>236</v>
      </c>
    </row>
    <row r="35" spans="2:30" ht="39.950000000000003" customHeight="1">
      <c r="B35" s="302"/>
      <c r="C35" s="155"/>
      <c r="D35" s="30">
        <v>9</v>
      </c>
      <c r="E35" s="73" t="str" cm="1">
        <f t="array" aca="1" ref="E35" ca="1">IFERROR(IF(INDIRECT("対策個票"&amp;D35&amp;"!$D$4")=0,"",INDIRECT("対策個票"&amp;D35&amp;"!$D$4")),"")</f>
        <v/>
      </c>
      <c r="F35" s="122"/>
      <c r="G35" s="304">
        <f>対策個票9!F8</f>
        <v>0</v>
      </c>
      <c r="H35" s="305"/>
      <c r="I35" s="306"/>
      <c r="J35" s="260"/>
      <c r="L35" s="290" t="s">
        <v>576</v>
      </c>
      <c r="M35" s="356" t="s">
        <v>318</v>
      </c>
      <c r="N35" s="357"/>
      <c r="O35" s="357"/>
      <c r="P35" s="357"/>
      <c r="Q35" s="358"/>
      <c r="S35" s="246"/>
      <c r="T35" s="249" t="s">
        <v>289</v>
      </c>
      <c r="Z35" s="28" t="s">
        <v>246</v>
      </c>
      <c r="AB35" s="32" t="s">
        <v>258</v>
      </c>
      <c r="AC35" s="218">
        <f>基準年度排出量!H37</f>
        <v>0</v>
      </c>
      <c r="AD35" s="30" t="s">
        <v>236</v>
      </c>
    </row>
    <row r="36" spans="2:30" ht="39.6" customHeight="1" thickBot="1">
      <c r="B36" s="303"/>
      <c r="C36" s="156"/>
      <c r="D36" s="136">
        <v>10</v>
      </c>
      <c r="E36" s="106" t="str" cm="1">
        <f t="array" aca="1" ref="E36" ca="1">IFERROR(IF(INDIRECT("対策個票"&amp;D36&amp;"!$D$4")=0,"",INDIRECT("対策個票"&amp;D36&amp;"!$D$4")),"")</f>
        <v/>
      </c>
      <c r="F36" s="271"/>
      <c r="G36" s="347">
        <f>対策個票10!F8</f>
        <v>0</v>
      </c>
      <c r="H36" s="348"/>
      <c r="I36" s="349"/>
      <c r="J36" s="261"/>
      <c r="L36" s="30"/>
      <c r="M36" s="353"/>
      <c r="N36" s="354"/>
      <c r="O36" s="354"/>
      <c r="P36" s="354"/>
      <c r="Q36" s="355"/>
      <c r="R36" s="241"/>
      <c r="S36" s="241"/>
      <c r="T36" s="162"/>
      <c r="Z36" s="28" t="s">
        <v>247</v>
      </c>
      <c r="AB36" s="32" t="s">
        <v>259</v>
      </c>
      <c r="AC36" s="218">
        <f>基準年度排出量!H53</f>
        <v>0</v>
      </c>
      <c r="AD36" s="30" t="s">
        <v>281</v>
      </c>
    </row>
    <row r="37" spans="2:30" ht="9.9499999999999993" customHeight="1">
      <c r="B37" s="96"/>
      <c r="C37" s="96"/>
      <c r="F37" s="97"/>
      <c r="G37" s="128"/>
      <c r="H37" s="128"/>
      <c r="I37" s="343" t="s">
        <v>320</v>
      </c>
      <c r="J37" s="345">
        <f>SUM(J27:J36)</f>
        <v>0</v>
      </c>
      <c r="L37" s="125"/>
      <c r="M37" s="125"/>
      <c r="N37" s="126"/>
      <c r="O37" s="127"/>
      <c r="P37" s="129"/>
      <c r="Q37" s="129"/>
      <c r="R37" s="129"/>
      <c r="S37" s="129"/>
      <c r="T37" s="129"/>
    </row>
    <row r="38" spans="2:30" ht="20.100000000000001" customHeight="1" thickBot="1">
      <c r="B38" s="350"/>
      <c r="C38" s="350"/>
      <c r="D38" s="350"/>
      <c r="E38" s="350"/>
      <c r="F38" s="350"/>
      <c r="G38" s="350"/>
      <c r="H38" s="350"/>
      <c r="I38" s="344"/>
      <c r="J38" s="346"/>
      <c r="Z38" s="28" t="s">
        <v>275</v>
      </c>
    </row>
    <row r="39" spans="2:30" ht="9.9499999999999993" customHeight="1"/>
    <row r="40" spans="2:30">
      <c r="Z40" s="28" t="s">
        <v>218</v>
      </c>
    </row>
    <row r="43" spans="2:30">
      <c r="Y43" s="337" t="s">
        <v>271</v>
      </c>
      <c r="Z43" s="338"/>
      <c r="AA43" s="219" t="str">
        <f>基準年度排出量!B7</f>
        <v/>
      </c>
      <c r="AB43" s="137">
        <f>基準年度排出量!H21</f>
        <v>0</v>
      </c>
      <c r="AC43" s="131"/>
    </row>
    <row r="44" spans="2:30">
      <c r="Y44" s="339"/>
      <c r="Z44" s="340"/>
      <c r="AA44" s="219" t="b">
        <f>IF(基準年度排出量!B23&gt;="令和5年度",Z38,IF(基準年度排出量!B23&gt;="この表は入力不要","ー"))</f>
        <v>0</v>
      </c>
      <c r="AB44" s="149" t="e">
        <f>IF(基準年度排出量!B23&gt;="令和５年度",AC35,IF(基準年度排出量!B23&lt;=#REF!,#REF!))</f>
        <v>#REF!</v>
      </c>
      <c r="AC44" s="138" t="s">
        <v>272</v>
      </c>
      <c r="AD44" s="137" t="e">
        <f>SUM(AB43:AB45)</f>
        <v>#REF!</v>
      </c>
    </row>
    <row r="45" spans="2:30">
      <c r="Y45" s="341"/>
      <c r="Z45" s="342"/>
      <c r="AA45" s="219" t="b">
        <f>IF(基準年度排出量!B39&gt;="令和6年度",Z40,IF(基準年度排出量!B39&gt;="この表は入力不要","ー"))</f>
        <v>0</v>
      </c>
      <c r="AB45" s="149" t="e">
        <f>IF(基準年度排出量!B39&gt;="令和６年度",AC36,IF(基準年度排出量!B39&lt;=#REF!,#REF!))</f>
        <v>#REF!</v>
      </c>
      <c r="AC45" s="139" t="s">
        <v>273</v>
      </c>
      <c r="AD45" s="140" t="e">
        <f>IF(AB44&gt;=1,AVERAGE(AB43:AB45),IF(AB44&lt;="0","ー"))</f>
        <v>#REF!</v>
      </c>
    </row>
    <row r="49" spans="25:29">
      <c r="Y49" s="36" t="s">
        <v>301</v>
      </c>
      <c r="Z49" s="36"/>
      <c r="AA49" s="36"/>
      <c r="AB49" s="36"/>
      <c r="AC49" s="36"/>
    </row>
    <row r="50" spans="25:29">
      <c r="Y50" s="325" t="s">
        <v>302</v>
      </c>
      <c r="Z50" s="326"/>
      <c r="AA50" s="327"/>
      <c r="AB50" s="36" t="b">
        <v>1</v>
      </c>
    </row>
    <row r="51" spans="25:29">
      <c r="Y51" s="325" t="s">
        <v>303</v>
      </c>
      <c r="Z51" s="326"/>
      <c r="AA51" s="327"/>
      <c r="AB51" s="220" t="b">
        <v>1</v>
      </c>
      <c r="AC51" s="36"/>
    </row>
    <row r="52" spans="25:29">
      <c r="Y52" s="325" t="s">
        <v>304</v>
      </c>
      <c r="Z52" s="326"/>
      <c r="AA52" s="327"/>
      <c r="AB52" s="220" t="b">
        <v>0</v>
      </c>
      <c r="AC52" s="36"/>
    </row>
    <row r="53" spans="25:29">
      <c r="Y53" s="325" t="s">
        <v>305</v>
      </c>
      <c r="Z53" s="326"/>
      <c r="AA53" s="327"/>
      <c r="AB53" s="220" t="b">
        <v>0</v>
      </c>
      <c r="AC53" s="36"/>
    </row>
  </sheetData>
  <sheetProtection algorithmName="SHA-512" hashValue="fpJzFVPOc2Aom5V/DkxnmnojbDMk/CKArS01sbKqPWvWM8ekVP/rNdP366c/iaaOUV801jC7cyR1Clngpj6jEA==" saltValue="4Gz8PDD03AUTJ+RFLGZkqA==" spinCount="100000" sheet="1" formatCells="0" formatColumns="0" formatRows="0"/>
  <mergeCells count="56">
    <mergeCell ref="J24:J26"/>
    <mergeCell ref="O24:O27"/>
    <mergeCell ref="R32:T34"/>
    <mergeCell ref="M32:Q32"/>
    <mergeCell ref="M33:Q33"/>
    <mergeCell ref="M34:Q34"/>
    <mergeCell ref="B6:H7"/>
    <mergeCell ref="F20:J20"/>
    <mergeCell ref="F14:J14"/>
    <mergeCell ref="F15:J15"/>
    <mergeCell ref="F17:J17"/>
    <mergeCell ref="F18:J18"/>
    <mergeCell ref="B11:B20"/>
    <mergeCell ref="F16:J16"/>
    <mergeCell ref="B8:B10"/>
    <mergeCell ref="C8:C10"/>
    <mergeCell ref="F19:J19"/>
    <mergeCell ref="F12:J12"/>
    <mergeCell ref="F13:J13"/>
    <mergeCell ref="E8:E10"/>
    <mergeCell ref="D8:D10"/>
    <mergeCell ref="G29:I29"/>
    <mergeCell ref="Y43:Z45"/>
    <mergeCell ref="I37:I38"/>
    <mergeCell ref="J37:J38"/>
    <mergeCell ref="G32:I32"/>
    <mergeCell ref="G33:I33"/>
    <mergeCell ref="G34:I34"/>
    <mergeCell ref="G35:I35"/>
    <mergeCell ref="G31:I31"/>
    <mergeCell ref="G36:I36"/>
    <mergeCell ref="B38:H38"/>
    <mergeCell ref="L28:M30"/>
    <mergeCell ref="M36:Q36"/>
    <mergeCell ref="M35:Q35"/>
    <mergeCell ref="Y50:AA50"/>
    <mergeCell ref="Y51:AA51"/>
    <mergeCell ref="Y52:AA52"/>
    <mergeCell ref="Y53:AA53"/>
    <mergeCell ref="L24:N27"/>
    <mergeCell ref="D24:D26"/>
    <mergeCell ref="E24:E26"/>
    <mergeCell ref="F24:F26"/>
    <mergeCell ref="S2:T2"/>
    <mergeCell ref="B27:B36"/>
    <mergeCell ref="G30:I30"/>
    <mergeCell ref="P24:T25"/>
    <mergeCell ref="L8:M10"/>
    <mergeCell ref="G24:I26"/>
    <mergeCell ref="G27:I27"/>
    <mergeCell ref="G28:I28"/>
    <mergeCell ref="B24:B26"/>
    <mergeCell ref="C24:C26"/>
    <mergeCell ref="F8:J10"/>
    <mergeCell ref="F11:J11"/>
    <mergeCell ref="K8:K10"/>
  </mergeCells>
  <phoneticPr fontId="2"/>
  <conditionalFormatting sqref="P31:T31 P37:T37">
    <cfRule type="expression" dxfId="13" priority="15">
      <formula>P31&lt;&gt;""</formula>
    </cfRule>
  </conditionalFormatting>
  <conditionalFormatting sqref="Q11:Q16">
    <cfRule type="cellIs" dxfId="12" priority="25" operator="between">
      <formula>0</formula>
      <formula>0</formula>
    </cfRule>
  </conditionalFormatting>
  <conditionalFormatting sqref="Q11:Q20">
    <cfRule type="cellIs" dxfId="11" priority="24" operator="between">
      <formula>0</formula>
      <formula>0</formula>
    </cfRule>
  </conditionalFormatting>
  <conditionalFormatting sqref="R32 T35 F37">
    <cfRule type="expression" dxfId="10" priority="11">
      <formula>F32&lt;&gt;""</formula>
    </cfRule>
  </conditionalFormatting>
  <dataValidations count="6">
    <dataValidation type="list" allowBlank="1" showInputMessage="1" showErrorMessage="1" sqref="F37" xr:uid="{0B4609A6-6875-4D29-943F-75A2AF471CBE}">
      <formula1>$AB$27:$AB$28</formula1>
    </dataValidation>
    <dataValidation type="list" allowBlank="1" showInputMessage="1" showErrorMessage="1" sqref="C11:C20 C27:C36" xr:uid="{28574AC2-C095-4619-93B5-D20BC816F049}">
      <formula1>$Y$9:$Y$10</formula1>
    </dataValidation>
    <dataValidation type="list" allowBlank="1" showInputMessage="1" showErrorMessage="1" sqref="P27:T27" xr:uid="{38F29CB8-87B1-4CCA-BF14-A5185F19E047}">
      <formula1>$Z$16:$Z$22</formula1>
    </dataValidation>
    <dataValidation type="list" allowBlank="1" showInputMessage="1" showErrorMessage="1" sqref="P26:T26" xr:uid="{C0260CBE-3171-4476-AED6-39C4BE04BD20}">
      <formula1>$AB$16</formula1>
    </dataValidation>
    <dataValidation type="list" allowBlank="1" showInputMessage="1" showErrorMessage="1" sqref="F27:F36" xr:uid="{6D719D9A-7589-45D6-81B5-0B484756EEEF}">
      <formula1>$AB$27:$AB$29</formula1>
    </dataValidation>
    <dataValidation type="list" allowBlank="1" showInputMessage="1" showErrorMessage="1" sqref="L32:L35" xr:uid="{E1FEF1D9-1EA5-478D-8727-EF48A51E7364}">
      <formula1>"■,□"</formula1>
    </dataValidation>
  </dataValidations>
  <pageMargins left="0.70866141732283472" right="0.31496062992125984" top="0.55118110236220474" bottom="0.35433070866141736" header="0.31496062992125984" footer="0.31496062992125984"/>
  <pageSetup paperSize="9" scale="45" orientation="landscape" r:id="rId1"/>
  <headerFooter>
    <oddFooter>&amp;Lsf08Ca6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B7620-CF59-42AC-BDE4-8E0A2452A54F}">
  <sheetPr>
    <tabColor rgb="FF92D050"/>
    <pageSetUpPr fitToPage="1"/>
  </sheetPr>
  <dimension ref="A1:Z82"/>
  <sheetViews>
    <sheetView showGridLines="0" view="pageBreakPreview" topLeftCell="A43" zoomScale="90" zoomScaleNormal="100" zoomScaleSheetLayoutView="90" workbookViewId="0">
      <selection activeCell="S16" sqref="S16"/>
    </sheetView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対策個票8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471" t="s">
        <v>112</v>
      </c>
      <c r="C4" s="471"/>
      <c r="D4" s="473"/>
      <c r="E4" s="47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471"/>
      <c r="C5" s="471"/>
      <c r="D5" s="475"/>
      <c r="E5" s="47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471" t="s">
        <v>113</v>
      </c>
      <c r="C6" s="471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472" t="s">
        <v>120</v>
      </c>
      <c r="C8" s="425" t="s">
        <v>165</v>
      </c>
      <c r="D8" s="436" t="s">
        <v>166</v>
      </c>
      <c r="E8" s="437"/>
      <c r="F8" s="468"/>
      <c r="G8" s="469"/>
      <c r="H8" s="469"/>
      <c r="I8" s="469"/>
      <c r="J8" s="469"/>
      <c r="K8" s="470"/>
      <c r="O8" s="36" t="s">
        <v>575</v>
      </c>
    </row>
    <row r="9" spans="1:26" ht="15" customHeight="1">
      <c r="B9" s="472"/>
      <c r="C9" s="426"/>
      <c r="D9" s="436" t="s">
        <v>185</v>
      </c>
      <c r="E9" s="437"/>
      <c r="F9" s="82"/>
      <c r="G9" s="162" t="s">
        <v>186</v>
      </c>
      <c r="H9" s="68"/>
    </row>
    <row r="10" spans="1:26" ht="15" customHeight="1">
      <c r="B10" s="30" t="s">
        <v>122</v>
      </c>
      <c r="C10" s="435" t="s">
        <v>183</v>
      </c>
      <c r="D10" s="435"/>
      <c r="E10" s="435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435" t="s">
        <v>184</v>
      </c>
      <c r="D11" s="435"/>
      <c r="E11" s="435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99" t="str">
        <f>IF($D$4&lt;&gt;$O$3,"","D")</f>
        <v/>
      </c>
      <c r="C12" s="399" t="str">
        <f>IF($D$4&lt;&gt;$O$3,"","計測対象の設備")</f>
        <v/>
      </c>
      <c r="D12" s="402" t="str">
        <f>IF($D$4&lt;&gt;$O$3,"","名　称")</f>
        <v/>
      </c>
      <c r="E12" s="403"/>
      <c r="F12" s="412"/>
      <c r="G12" s="413"/>
      <c r="H12" s="413"/>
      <c r="I12" s="414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400"/>
      <c r="C13" s="400"/>
      <c r="D13" s="404" t="str">
        <f>IF($D$4&lt;&gt;$O$3,"","耐用年数省令別表の
記載事項")</f>
        <v/>
      </c>
      <c r="E13" s="405"/>
      <c r="F13" s="410" t="str">
        <f>IF($D$4&lt;&gt;$O$3,"","別表の名称")</f>
        <v/>
      </c>
      <c r="G13" s="410"/>
      <c r="H13" s="415"/>
      <c r="I13" s="416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400"/>
      <c r="C14" s="400"/>
      <c r="D14" s="406"/>
      <c r="E14" s="407"/>
      <c r="F14" s="410" t="str">
        <f>IF($D$4&lt;&gt;$O$3,"","[種類]または[番号]")</f>
        <v/>
      </c>
      <c r="G14" s="410"/>
      <c r="H14" s="417"/>
      <c r="I14" s="418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400"/>
      <c r="C15" s="400"/>
      <c r="D15" s="406"/>
      <c r="E15" s="407"/>
      <c r="F15" s="410" t="str">
        <f>IF($D$4&lt;&gt;$O$3,"","[構造又は用途]または[設備の種類]")</f>
        <v/>
      </c>
      <c r="G15" s="410"/>
      <c r="H15" s="415"/>
      <c r="I15" s="416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400"/>
      <c r="C16" s="400"/>
      <c r="D16" s="406"/>
      <c r="E16" s="407"/>
      <c r="F16" s="411" t="str">
        <f>IF($D$4&lt;&gt;$O$3,"","細目")</f>
        <v/>
      </c>
      <c r="G16" s="411"/>
      <c r="H16" s="415"/>
      <c r="I16" s="416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401"/>
      <c r="C17" s="401"/>
      <c r="D17" s="408"/>
      <c r="E17" s="409"/>
      <c r="F17" s="410" t="str">
        <f>IF($D$4&lt;&gt;$O$3,"","法定耐用年数(年)")</f>
        <v/>
      </c>
      <c r="G17" s="410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447" t="s">
        <v>43</v>
      </c>
      <c r="C20" s="467" t="s">
        <v>124</v>
      </c>
      <c r="D20" s="467"/>
      <c r="E20" s="467"/>
      <c r="F20" s="467"/>
      <c r="G20" s="467"/>
      <c r="H20" s="467"/>
      <c r="I20" s="467"/>
      <c r="J20" s="467"/>
      <c r="K20" s="467"/>
    </row>
    <row r="21" spans="2:15">
      <c r="B21" s="448"/>
      <c r="C21" s="450" t="s">
        <v>274</v>
      </c>
      <c r="D21" s="429" t="s">
        <v>100</v>
      </c>
      <c r="E21" s="430"/>
      <c r="F21" s="429" t="s">
        <v>101</v>
      </c>
      <c r="G21" s="430"/>
      <c r="H21" s="164" t="s">
        <v>102</v>
      </c>
      <c r="I21" s="429" t="s">
        <v>110</v>
      </c>
      <c r="J21" s="430"/>
      <c r="K21" s="164" t="s">
        <v>125</v>
      </c>
    </row>
    <row r="22" spans="2:15" s="38" customFormat="1" ht="31.5">
      <c r="B22" s="408"/>
      <c r="C22" s="451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419" t="s">
        <v>136</v>
      </c>
      <c r="D33" s="420"/>
      <c r="E33" s="420"/>
      <c r="F33" s="421"/>
      <c r="G33" s="425" t="s">
        <v>121</v>
      </c>
      <c r="H33" s="427"/>
      <c r="I33" s="428"/>
      <c r="J33" s="425" t="s">
        <v>114</v>
      </c>
      <c r="K33" s="59"/>
    </row>
    <row r="34" spans="2:15" ht="15" customHeight="1">
      <c r="B34" s="165" t="s">
        <v>137</v>
      </c>
      <c r="C34" s="422"/>
      <c r="D34" s="423"/>
      <c r="E34" s="423"/>
      <c r="F34" s="424"/>
      <c r="G34" s="426"/>
      <c r="H34" s="427"/>
      <c r="I34" s="428"/>
      <c r="J34" s="426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447" t="s">
        <v>43</v>
      </c>
      <c r="C38" s="449" t="s">
        <v>141</v>
      </c>
      <c r="D38" s="449"/>
      <c r="E38" s="449"/>
      <c r="F38" s="449"/>
      <c r="G38" s="449"/>
      <c r="H38" s="449"/>
      <c r="I38" s="449"/>
      <c r="J38" s="449"/>
      <c r="K38" s="449"/>
    </row>
    <row r="39" spans="2:15" ht="15" customHeight="1">
      <c r="B39" s="448"/>
      <c r="C39" s="450" t="s">
        <v>274</v>
      </c>
      <c r="D39" s="429" t="s">
        <v>100</v>
      </c>
      <c r="E39" s="430"/>
      <c r="F39" s="429" t="s">
        <v>101</v>
      </c>
      <c r="G39" s="430"/>
      <c r="H39" s="164" t="s">
        <v>102</v>
      </c>
      <c r="I39" s="429" t="s">
        <v>110</v>
      </c>
      <c r="J39" s="430"/>
      <c r="K39" s="164" t="s">
        <v>125</v>
      </c>
    </row>
    <row r="40" spans="2:15" s="38" customFormat="1" ht="31.5">
      <c r="B40" s="408"/>
      <c r="C40" s="451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419" t="s">
        <v>136</v>
      </c>
      <c r="D51" s="420"/>
      <c r="E51" s="420"/>
      <c r="F51" s="421"/>
      <c r="G51" s="425" t="s">
        <v>121</v>
      </c>
      <c r="H51" s="427"/>
      <c r="I51" s="428"/>
      <c r="J51" s="425" t="s">
        <v>114</v>
      </c>
      <c r="K51" s="59"/>
    </row>
    <row r="52" spans="1:11" ht="15" customHeight="1">
      <c r="B52" s="165" t="s">
        <v>137</v>
      </c>
      <c r="C52" s="422"/>
      <c r="D52" s="423"/>
      <c r="E52" s="423"/>
      <c r="F52" s="424"/>
      <c r="G52" s="426"/>
      <c r="H52" s="427"/>
      <c r="I52" s="428"/>
      <c r="J52" s="426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452" t="s">
        <v>220</v>
      </c>
      <c r="C55" s="453"/>
      <c r="D55" s="458"/>
      <c r="E55" s="459"/>
      <c r="F55" s="459"/>
      <c r="G55" s="459"/>
      <c r="H55" s="459"/>
      <c r="I55" s="459"/>
      <c r="J55" s="459"/>
      <c r="K55" s="460"/>
    </row>
    <row r="56" spans="1:11" s="44" customFormat="1" ht="12.95" customHeight="1">
      <c r="A56" s="36"/>
      <c r="B56" s="454"/>
      <c r="C56" s="455"/>
      <c r="D56" s="461"/>
      <c r="E56" s="462"/>
      <c r="F56" s="462"/>
      <c r="G56" s="462"/>
      <c r="H56" s="462"/>
      <c r="I56" s="462"/>
      <c r="J56" s="462"/>
      <c r="K56" s="463"/>
    </row>
    <row r="57" spans="1:11" s="44" customFormat="1">
      <c r="A57" s="36"/>
      <c r="B57" s="456"/>
      <c r="C57" s="457"/>
      <c r="D57" s="464"/>
      <c r="E57" s="465"/>
      <c r="F57" s="465"/>
      <c r="G57" s="465"/>
      <c r="H57" s="465"/>
      <c r="I57" s="465"/>
      <c r="J57" s="465"/>
      <c r="K57" s="466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432" t="s">
        <v>231</v>
      </c>
      <c r="C76" s="433"/>
      <c r="D76" s="433"/>
      <c r="E76" s="433"/>
      <c r="F76" s="433"/>
      <c r="G76" s="433"/>
      <c r="H76" s="433"/>
      <c r="I76" s="433"/>
      <c r="J76" s="433"/>
      <c r="K76" s="434"/>
    </row>
    <row r="77" spans="2:11" ht="180" customHeight="1">
      <c r="B77" s="438"/>
      <c r="C77" s="439"/>
      <c r="D77" s="439"/>
      <c r="E77" s="439"/>
      <c r="F77" s="439"/>
      <c r="G77" s="439"/>
      <c r="H77" s="439"/>
      <c r="I77" s="439"/>
      <c r="J77" s="439"/>
      <c r="K77" s="440"/>
    </row>
    <row r="78" spans="2:11" ht="109.5" customHeight="1">
      <c r="B78" s="441"/>
      <c r="C78" s="442"/>
      <c r="D78" s="442"/>
      <c r="E78" s="442"/>
      <c r="F78" s="442"/>
      <c r="G78" s="442"/>
      <c r="H78" s="442"/>
      <c r="I78" s="442"/>
      <c r="J78" s="442"/>
      <c r="K78" s="443"/>
    </row>
    <row r="79" spans="2:11" ht="80.099999999999994" customHeight="1">
      <c r="B79" s="441"/>
      <c r="C79" s="442"/>
      <c r="D79" s="442"/>
      <c r="E79" s="442"/>
      <c r="F79" s="442"/>
      <c r="G79" s="442"/>
      <c r="H79" s="442"/>
      <c r="I79" s="442"/>
      <c r="J79" s="442"/>
      <c r="K79" s="443"/>
    </row>
    <row r="80" spans="2:11" ht="102" customHeight="1">
      <c r="B80" s="444"/>
      <c r="C80" s="445"/>
      <c r="D80" s="445"/>
      <c r="E80" s="445"/>
      <c r="F80" s="445"/>
      <c r="G80" s="445"/>
      <c r="H80" s="445"/>
      <c r="I80" s="445"/>
      <c r="J80" s="445"/>
      <c r="K80" s="446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431"/>
      <c r="B82" s="431"/>
      <c r="C82" s="431"/>
      <c r="D82" s="431"/>
      <c r="E82" s="431"/>
      <c r="F82" s="431"/>
      <c r="G82" s="431"/>
      <c r="H82" s="431"/>
      <c r="I82" s="431"/>
      <c r="J82" s="431"/>
    </row>
  </sheetData>
  <sheetProtection algorithmName="SHA-512" hashValue="zHA0B+Iob7eOnCfnYMg4JXhgExvmWPwfMhWEVxmbZ5yLBtWKUfsjNjf3USS6f5+lziMSt/8lsqjaoeYie6GVTA==" saltValue="x0ElGqiE/9oJylJhiRqeJA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550F1F4C-0F9A-4297-B908-3CE7E6107665}">
      <formula1>$O$3:$O$8</formula1>
    </dataValidation>
    <dataValidation type="list" allowBlank="1" showInputMessage="1" showErrorMessage="1" sqref="D6" xr:uid="{CC701121-452A-4049-A27A-903FBD5FAEEA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&amp;Lsf08Ca6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F0BA8BB-6776-4640-8C8C-F1CDBC046524}">
          <x14:formula1>
            <xm:f>その他!$F$4:$F$15</xm:f>
          </x14:formula1>
          <xm:sqref>E6</xm:sqref>
        </x14:dataValidation>
        <x14:dataValidation type="list" allowBlank="1" showInputMessage="1" showErrorMessage="1" xr:uid="{72EA1C54-5D76-446F-A4CE-028D01EC95B7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40D18-E0EA-4A2A-829B-C30CD9D452E2}">
  <sheetPr>
    <tabColor rgb="FF92D050"/>
    <pageSetUpPr fitToPage="1"/>
  </sheetPr>
  <dimension ref="A1:Z82"/>
  <sheetViews>
    <sheetView showGridLines="0" view="pageBreakPreview" topLeftCell="B38" zoomScaleNormal="100" zoomScaleSheetLayoutView="100" workbookViewId="0">
      <selection activeCell="R25" sqref="R25"/>
    </sheetView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対策個票9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471" t="s">
        <v>112</v>
      </c>
      <c r="C4" s="471"/>
      <c r="D4" s="473"/>
      <c r="E4" s="47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471"/>
      <c r="C5" s="471"/>
      <c r="D5" s="475"/>
      <c r="E5" s="47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471" t="s">
        <v>113</v>
      </c>
      <c r="C6" s="471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472" t="s">
        <v>120</v>
      </c>
      <c r="C8" s="425" t="s">
        <v>165</v>
      </c>
      <c r="D8" s="436" t="s">
        <v>166</v>
      </c>
      <c r="E8" s="437"/>
      <c r="F8" s="468"/>
      <c r="G8" s="469"/>
      <c r="H8" s="469"/>
      <c r="I8" s="469"/>
      <c r="J8" s="469"/>
      <c r="K8" s="470"/>
      <c r="O8" s="36" t="s">
        <v>575</v>
      </c>
    </row>
    <row r="9" spans="1:26" ht="15" customHeight="1">
      <c r="B9" s="472"/>
      <c r="C9" s="426"/>
      <c r="D9" s="436" t="s">
        <v>185</v>
      </c>
      <c r="E9" s="437"/>
      <c r="F9" s="82"/>
      <c r="G9" s="162" t="s">
        <v>186</v>
      </c>
      <c r="H9" s="68"/>
    </row>
    <row r="10" spans="1:26" ht="15" customHeight="1">
      <c r="B10" s="30" t="s">
        <v>122</v>
      </c>
      <c r="C10" s="435" t="s">
        <v>183</v>
      </c>
      <c r="D10" s="435"/>
      <c r="E10" s="435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435" t="s">
        <v>184</v>
      </c>
      <c r="D11" s="435"/>
      <c r="E11" s="435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99" t="str">
        <f>IF($D$4&lt;&gt;$O$3,"","D")</f>
        <v/>
      </c>
      <c r="C12" s="399" t="str">
        <f>IF($D$4&lt;&gt;$O$3,"","計測対象の設備")</f>
        <v/>
      </c>
      <c r="D12" s="402" t="str">
        <f>IF($D$4&lt;&gt;$O$3,"","名　称")</f>
        <v/>
      </c>
      <c r="E12" s="403"/>
      <c r="F12" s="412"/>
      <c r="G12" s="413"/>
      <c r="H12" s="413"/>
      <c r="I12" s="414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400"/>
      <c r="C13" s="400"/>
      <c r="D13" s="404" t="str">
        <f>IF($D$4&lt;&gt;$O$3,"","耐用年数省令別表の
記載事項")</f>
        <v/>
      </c>
      <c r="E13" s="405"/>
      <c r="F13" s="410" t="str">
        <f>IF($D$4&lt;&gt;$O$3,"","別表の名称")</f>
        <v/>
      </c>
      <c r="G13" s="410"/>
      <c r="H13" s="415"/>
      <c r="I13" s="416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400"/>
      <c r="C14" s="400"/>
      <c r="D14" s="406"/>
      <c r="E14" s="407"/>
      <c r="F14" s="410" t="str">
        <f>IF($D$4&lt;&gt;$O$3,"","[種類]または[番号]")</f>
        <v/>
      </c>
      <c r="G14" s="410"/>
      <c r="H14" s="417"/>
      <c r="I14" s="418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400"/>
      <c r="C15" s="400"/>
      <c r="D15" s="406"/>
      <c r="E15" s="407"/>
      <c r="F15" s="410" t="str">
        <f>IF($D$4&lt;&gt;$O$3,"","[構造又は用途]または[設備の種類]")</f>
        <v/>
      </c>
      <c r="G15" s="410"/>
      <c r="H15" s="415"/>
      <c r="I15" s="416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400"/>
      <c r="C16" s="400"/>
      <c r="D16" s="406"/>
      <c r="E16" s="407"/>
      <c r="F16" s="411" t="str">
        <f>IF($D$4&lt;&gt;$O$3,"","細目")</f>
        <v/>
      </c>
      <c r="G16" s="411"/>
      <c r="H16" s="415"/>
      <c r="I16" s="416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401"/>
      <c r="C17" s="401"/>
      <c r="D17" s="408"/>
      <c r="E17" s="409"/>
      <c r="F17" s="410" t="str">
        <f>IF($D$4&lt;&gt;$O$3,"","法定耐用年数(年)")</f>
        <v/>
      </c>
      <c r="G17" s="410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447" t="s">
        <v>43</v>
      </c>
      <c r="C20" s="467" t="s">
        <v>124</v>
      </c>
      <c r="D20" s="467"/>
      <c r="E20" s="467"/>
      <c r="F20" s="467"/>
      <c r="G20" s="467"/>
      <c r="H20" s="467"/>
      <c r="I20" s="467"/>
      <c r="J20" s="467"/>
      <c r="K20" s="467"/>
    </row>
    <row r="21" spans="2:15">
      <c r="B21" s="448"/>
      <c r="C21" s="450" t="s">
        <v>274</v>
      </c>
      <c r="D21" s="429" t="s">
        <v>100</v>
      </c>
      <c r="E21" s="430"/>
      <c r="F21" s="429" t="s">
        <v>101</v>
      </c>
      <c r="G21" s="430"/>
      <c r="H21" s="164" t="s">
        <v>102</v>
      </c>
      <c r="I21" s="429" t="s">
        <v>110</v>
      </c>
      <c r="J21" s="430"/>
      <c r="K21" s="164" t="s">
        <v>125</v>
      </c>
    </row>
    <row r="22" spans="2:15" s="38" customFormat="1" ht="31.5">
      <c r="B22" s="408"/>
      <c r="C22" s="451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419" t="s">
        <v>136</v>
      </c>
      <c r="D33" s="420"/>
      <c r="E33" s="420"/>
      <c r="F33" s="421"/>
      <c r="G33" s="425" t="s">
        <v>121</v>
      </c>
      <c r="H33" s="427"/>
      <c r="I33" s="428"/>
      <c r="J33" s="425" t="s">
        <v>114</v>
      </c>
      <c r="K33" s="59"/>
    </row>
    <row r="34" spans="2:15" ht="15" customHeight="1">
      <c r="B34" s="165" t="s">
        <v>137</v>
      </c>
      <c r="C34" s="422"/>
      <c r="D34" s="423"/>
      <c r="E34" s="423"/>
      <c r="F34" s="424"/>
      <c r="G34" s="426"/>
      <c r="H34" s="427"/>
      <c r="I34" s="428"/>
      <c r="J34" s="426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447" t="s">
        <v>43</v>
      </c>
      <c r="C38" s="449" t="s">
        <v>141</v>
      </c>
      <c r="D38" s="449"/>
      <c r="E38" s="449"/>
      <c r="F38" s="449"/>
      <c r="G38" s="449"/>
      <c r="H38" s="449"/>
      <c r="I38" s="449"/>
      <c r="J38" s="449"/>
      <c r="K38" s="449"/>
    </row>
    <row r="39" spans="2:15" ht="15" customHeight="1">
      <c r="B39" s="448"/>
      <c r="C39" s="450" t="s">
        <v>274</v>
      </c>
      <c r="D39" s="429" t="s">
        <v>100</v>
      </c>
      <c r="E39" s="430"/>
      <c r="F39" s="429" t="s">
        <v>101</v>
      </c>
      <c r="G39" s="430"/>
      <c r="H39" s="164" t="s">
        <v>102</v>
      </c>
      <c r="I39" s="429" t="s">
        <v>110</v>
      </c>
      <c r="J39" s="430"/>
      <c r="K39" s="164" t="s">
        <v>125</v>
      </c>
    </row>
    <row r="40" spans="2:15" s="38" customFormat="1" ht="31.5">
      <c r="B40" s="408"/>
      <c r="C40" s="451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419" t="s">
        <v>136</v>
      </c>
      <c r="D51" s="420"/>
      <c r="E51" s="420"/>
      <c r="F51" s="421"/>
      <c r="G51" s="425" t="s">
        <v>121</v>
      </c>
      <c r="H51" s="427"/>
      <c r="I51" s="428"/>
      <c r="J51" s="425" t="s">
        <v>114</v>
      </c>
      <c r="K51" s="59"/>
    </row>
    <row r="52" spans="1:11" ht="15" customHeight="1">
      <c r="B52" s="165" t="s">
        <v>137</v>
      </c>
      <c r="C52" s="422"/>
      <c r="D52" s="423"/>
      <c r="E52" s="423"/>
      <c r="F52" s="424"/>
      <c r="G52" s="426"/>
      <c r="H52" s="427"/>
      <c r="I52" s="428"/>
      <c r="J52" s="426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452" t="s">
        <v>220</v>
      </c>
      <c r="C55" s="453"/>
      <c r="D55" s="458"/>
      <c r="E55" s="459"/>
      <c r="F55" s="459"/>
      <c r="G55" s="459"/>
      <c r="H55" s="459"/>
      <c r="I55" s="459"/>
      <c r="J55" s="459"/>
      <c r="K55" s="460"/>
    </row>
    <row r="56" spans="1:11" s="44" customFormat="1" ht="12.95" customHeight="1">
      <c r="A56" s="36"/>
      <c r="B56" s="454"/>
      <c r="C56" s="455"/>
      <c r="D56" s="461"/>
      <c r="E56" s="462"/>
      <c r="F56" s="462"/>
      <c r="G56" s="462"/>
      <c r="H56" s="462"/>
      <c r="I56" s="462"/>
      <c r="J56" s="462"/>
      <c r="K56" s="463"/>
    </row>
    <row r="57" spans="1:11" s="44" customFormat="1">
      <c r="A57" s="36"/>
      <c r="B57" s="456"/>
      <c r="C57" s="457"/>
      <c r="D57" s="464"/>
      <c r="E57" s="465"/>
      <c r="F57" s="465"/>
      <c r="G57" s="465"/>
      <c r="H57" s="465"/>
      <c r="I57" s="465"/>
      <c r="J57" s="465"/>
      <c r="K57" s="466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432" t="s">
        <v>231</v>
      </c>
      <c r="C76" s="433"/>
      <c r="D76" s="433"/>
      <c r="E76" s="433"/>
      <c r="F76" s="433"/>
      <c r="G76" s="433"/>
      <c r="H76" s="433"/>
      <c r="I76" s="433"/>
      <c r="J76" s="433"/>
      <c r="K76" s="434"/>
    </row>
    <row r="77" spans="2:11" ht="180" customHeight="1">
      <c r="B77" s="438"/>
      <c r="C77" s="439"/>
      <c r="D77" s="439"/>
      <c r="E77" s="439"/>
      <c r="F77" s="439"/>
      <c r="G77" s="439"/>
      <c r="H77" s="439"/>
      <c r="I77" s="439"/>
      <c r="J77" s="439"/>
      <c r="K77" s="440"/>
    </row>
    <row r="78" spans="2:11" ht="109.5" customHeight="1">
      <c r="B78" s="441"/>
      <c r="C78" s="442"/>
      <c r="D78" s="442"/>
      <c r="E78" s="442"/>
      <c r="F78" s="442"/>
      <c r="G78" s="442"/>
      <c r="H78" s="442"/>
      <c r="I78" s="442"/>
      <c r="J78" s="442"/>
      <c r="K78" s="443"/>
    </row>
    <row r="79" spans="2:11" ht="80.099999999999994" customHeight="1">
      <c r="B79" s="441"/>
      <c r="C79" s="442"/>
      <c r="D79" s="442"/>
      <c r="E79" s="442"/>
      <c r="F79" s="442"/>
      <c r="G79" s="442"/>
      <c r="H79" s="442"/>
      <c r="I79" s="442"/>
      <c r="J79" s="442"/>
      <c r="K79" s="443"/>
    </row>
    <row r="80" spans="2:11" ht="102" customHeight="1">
      <c r="B80" s="444"/>
      <c r="C80" s="445"/>
      <c r="D80" s="445"/>
      <c r="E80" s="445"/>
      <c r="F80" s="445"/>
      <c r="G80" s="445"/>
      <c r="H80" s="445"/>
      <c r="I80" s="445"/>
      <c r="J80" s="445"/>
      <c r="K80" s="446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431"/>
      <c r="B82" s="431"/>
      <c r="C82" s="431"/>
      <c r="D82" s="431"/>
      <c r="E82" s="431"/>
      <c r="F82" s="431"/>
      <c r="G82" s="431"/>
      <c r="H82" s="431"/>
      <c r="I82" s="431"/>
      <c r="J82" s="431"/>
    </row>
  </sheetData>
  <sheetProtection algorithmName="SHA-512" hashValue="fe/VQBVM5osACgFU4GNattaZ8ib1k9Lpwl4RWu1CFXj8rRM1oB98+SstxpTBoH8Ukhvt5vBU//bo8qEfNQVDuQ==" saltValue="K4wk4ysx6V74CrhSnhcdGQ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7A22835E-A5FC-4F2D-9CE0-B532C1CB9D43}">
      <formula1>$O$3:$O$8</formula1>
    </dataValidation>
    <dataValidation type="list" allowBlank="1" showInputMessage="1" showErrorMessage="1" sqref="D6" xr:uid="{7410FFC5-B7BD-48A5-A616-9821495747C6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&amp;Lsf08Ca6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F1A5AB1-5171-4A11-9B61-15BF51D0BD3A}">
          <x14:formula1>
            <xm:f>その他!$F$4:$F$15</xm:f>
          </x14:formula1>
          <xm:sqref>E6</xm:sqref>
        </x14:dataValidation>
        <x14:dataValidation type="list" allowBlank="1" showInputMessage="1" showErrorMessage="1" xr:uid="{1BF38B05-2DD5-4D3B-85C0-6D51CE3608CD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73848-DC6D-4F92-ABAD-DE6F5B1A106C}">
  <sheetPr>
    <tabColor rgb="FF92D050"/>
    <pageSetUpPr fitToPage="1"/>
  </sheetPr>
  <dimension ref="A1:Z82"/>
  <sheetViews>
    <sheetView showGridLines="0" view="pageBreakPreview" topLeftCell="A37" zoomScaleNormal="100" zoomScaleSheetLayoutView="100" workbookViewId="0">
      <selection activeCell="N19" sqref="N19"/>
    </sheetView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"対策個票"&amp;RIGHT(CELL("filename",A1),2)</f>
        <v>対策個票10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471" t="s">
        <v>112</v>
      </c>
      <c r="C4" s="471"/>
      <c r="D4" s="473"/>
      <c r="E4" s="47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471"/>
      <c r="C5" s="471"/>
      <c r="D5" s="475"/>
      <c r="E5" s="47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471" t="s">
        <v>113</v>
      </c>
      <c r="C6" s="471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472" t="s">
        <v>120</v>
      </c>
      <c r="C8" s="425" t="s">
        <v>165</v>
      </c>
      <c r="D8" s="436" t="s">
        <v>166</v>
      </c>
      <c r="E8" s="437"/>
      <c r="F8" s="468"/>
      <c r="G8" s="469"/>
      <c r="H8" s="469"/>
      <c r="I8" s="469"/>
      <c r="J8" s="469"/>
      <c r="K8" s="470"/>
      <c r="O8" s="36" t="s">
        <v>575</v>
      </c>
    </row>
    <row r="9" spans="1:26" ht="15" customHeight="1">
      <c r="B9" s="472"/>
      <c r="C9" s="426"/>
      <c r="D9" s="436" t="s">
        <v>185</v>
      </c>
      <c r="E9" s="437"/>
      <c r="F9" s="82"/>
      <c r="G9" s="162" t="s">
        <v>186</v>
      </c>
      <c r="H9" s="68"/>
    </row>
    <row r="10" spans="1:26" ht="15" customHeight="1">
      <c r="B10" s="30" t="s">
        <v>122</v>
      </c>
      <c r="C10" s="435" t="s">
        <v>183</v>
      </c>
      <c r="D10" s="435"/>
      <c r="E10" s="435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435" t="s">
        <v>184</v>
      </c>
      <c r="D11" s="435"/>
      <c r="E11" s="435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99" t="str">
        <f>IF($D$4&lt;&gt;$O$3,"","D")</f>
        <v/>
      </c>
      <c r="C12" s="399" t="str">
        <f>IF($D$4&lt;&gt;$O$3,"","計測対象の設備")</f>
        <v/>
      </c>
      <c r="D12" s="402" t="str">
        <f>IF($D$4&lt;&gt;$O$3,"","名　称")</f>
        <v/>
      </c>
      <c r="E12" s="403"/>
      <c r="F12" s="412"/>
      <c r="G12" s="413"/>
      <c r="H12" s="413"/>
      <c r="I12" s="414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400"/>
      <c r="C13" s="400"/>
      <c r="D13" s="404" t="str">
        <f>IF($D$4&lt;&gt;$O$3,"","耐用年数省令別表の
記載事項")</f>
        <v/>
      </c>
      <c r="E13" s="405"/>
      <c r="F13" s="410" t="str">
        <f>IF($D$4&lt;&gt;$O$3,"","別表の名称")</f>
        <v/>
      </c>
      <c r="G13" s="410"/>
      <c r="H13" s="415"/>
      <c r="I13" s="416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400"/>
      <c r="C14" s="400"/>
      <c r="D14" s="406"/>
      <c r="E14" s="407"/>
      <c r="F14" s="410" t="str">
        <f>IF($D$4&lt;&gt;$O$3,"","[種類]または[番号]")</f>
        <v/>
      </c>
      <c r="G14" s="410"/>
      <c r="H14" s="417"/>
      <c r="I14" s="418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400"/>
      <c r="C15" s="400"/>
      <c r="D15" s="406"/>
      <c r="E15" s="407"/>
      <c r="F15" s="410" t="str">
        <f>IF($D$4&lt;&gt;$O$3,"","[構造又は用途]または[設備の種類]")</f>
        <v/>
      </c>
      <c r="G15" s="410"/>
      <c r="H15" s="415"/>
      <c r="I15" s="416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400"/>
      <c r="C16" s="400"/>
      <c r="D16" s="406"/>
      <c r="E16" s="407"/>
      <c r="F16" s="411" t="str">
        <f>IF($D$4&lt;&gt;$O$3,"","細目")</f>
        <v/>
      </c>
      <c r="G16" s="411"/>
      <c r="H16" s="415"/>
      <c r="I16" s="416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401"/>
      <c r="C17" s="401"/>
      <c r="D17" s="408"/>
      <c r="E17" s="409"/>
      <c r="F17" s="410" t="str">
        <f>IF($D$4&lt;&gt;$O$3,"","法定耐用年数(年)")</f>
        <v/>
      </c>
      <c r="G17" s="410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447" t="s">
        <v>43</v>
      </c>
      <c r="C20" s="467" t="s">
        <v>124</v>
      </c>
      <c r="D20" s="467"/>
      <c r="E20" s="467"/>
      <c r="F20" s="467"/>
      <c r="G20" s="467"/>
      <c r="H20" s="467"/>
      <c r="I20" s="467"/>
      <c r="J20" s="467"/>
      <c r="K20" s="467"/>
    </row>
    <row r="21" spans="2:15">
      <c r="B21" s="448"/>
      <c r="C21" s="450" t="s">
        <v>274</v>
      </c>
      <c r="D21" s="429" t="s">
        <v>100</v>
      </c>
      <c r="E21" s="430"/>
      <c r="F21" s="429" t="s">
        <v>101</v>
      </c>
      <c r="G21" s="430"/>
      <c r="H21" s="164" t="s">
        <v>102</v>
      </c>
      <c r="I21" s="429" t="s">
        <v>110</v>
      </c>
      <c r="J21" s="430"/>
      <c r="K21" s="164" t="s">
        <v>125</v>
      </c>
    </row>
    <row r="22" spans="2:15" s="38" customFormat="1" ht="31.5">
      <c r="B22" s="408"/>
      <c r="C22" s="451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419" t="s">
        <v>136</v>
      </c>
      <c r="D33" s="420"/>
      <c r="E33" s="420"/>
      <c r="F33" s="421"/>
      <c r="G33" s="425" t="s">
        <v>121</v>
      </c>
      <c r="H33" s="427"/>
      <c r="I33" s="428"/>
      <c r="J33" s="425" t="s">
        <v>114</v>
      </c>
      <c r="K33" s="59"/>
    </row>
    <row r="34" spans="2:15" ht="15" customHeight="1">
      <c r="B34" s="165" t="s">
        <v>137</v>
      </c>
      <c r="C34" s="422"/>
      <c r="D34" s="423"/>
      <c r="E34" s="423"/>
      <c r="F34" s="424"/>
      <c r="G34" s="426"/>
      <c r="H34" s="427"/>
      <c r="I34" s="428"/>
      <c r="J34" s="426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447" t="s">
        <v>43</v>
      </c>
      <c r="C38" s="449" t="s">
        <v>141</v>
      </c>
      <c r="D38" s="449"/>
      <c r="E38" s="449"/>
      <c r="F38" s="449"/>
      <c r="G38" s="449"/>
      <c r="H38" s="449"/>
      <c r="I38" s="449"/>
      <c r="J38" s="449"/>
      <c r="K38" s="449"/>
    </row>
    <row r="39" spans="2:15" ht="15" customHeight="1">
      <c r="B39" s="448"/>
      <c r="C39" s="450" t="s">
        <v>274</v>
      </c>
      <c r="D39" s="429" t="s">
        <v>100</v>
      </c>
      <c r="E39" s="430"/>
      <c r="F39" s="429" t="s">
        <v>101</v>
      </c>
      <c r="G39" s="430"/>
      <c r="H39" s="164" t="s">
        <v>102</v>
      </c>
      <c r="I39" s="429" t="s">
        <v>110</v>
      </c>
      <c r="J39" s="430"/>
      <c r="K39" s="164" t="s">
        <v>125</v>
      </c>
    </row>
    <row r="40" spans="2:15" s="38" customFormat="1" ht="31.5">
      <c r="B40" s="408"/>
      <c r="C40" s="451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419" t="s">
        <v>136</v>
      </c>
      <c r="D51" s="420"/>
      <c r="E51" s="420"/>
      <c r="F51" s="421"/>
      <c r="G51" s="425" t="s">
        <v>121</v>
      </c>
      <c r="H51" s="427"/>
      <c r="I51" s="428"/>
      <c r="J51" s="425" t="s">
        <v>114</v>
      </c>
      <c r="K51" s="59"/>
    </row>
    <row r="52" spans="1:11" ht="15" customHeight="1">
      <c r="B52" s="165" t="s">
        <v>137</v>
      </c>
      <c r="C52" s="422"/>
      <c r="D52" s="423"/>
      <c r="E52" s="423"/>
      <c r="F52" s="424"/>
      <c r="G52" s="426"/>
      <c r="H52" s="427"/>
      <c r="I52" s="428"/>
      <c r="J52" s="426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452" t="s">
        <v>220</v>
      </c>
      <c r="C55" s="453"/>
      <c r="D55" s="458"/>
      <c r="E55" s="459"/>
      <c r="F55" s="459"/>
      <c r="G55" s="459"/>
      <c r="H55" s="459"/>
      <c r="I55" s="459"/>
      <c r="J55" s="459"/>
      <c r="K55" s="460"/>
    </row>
    <row r="56" spans="1:11" s="44" customFormat="1" ht="12.95" customHeight="1">
      <c r="A56" s="36"/>
      <c r="B56" s="454"/>
      <c r="C56" s="455"/>
      <c r="D56" s="461"/>
      <c r="E56" s="462"/>
      <c r="F56" s="462"/>
      <c r="G56" s="462"/>
      <c r="H56" s="462"/>
      <c r="I56" s="462"/>
      <c r="J56" s="462"/>
      <c r="K56" s="463"/>
    </row>
    <row r="57" spans="1:11" s="44" customFormat="1">
      <c r="A57" s="36"/>
      <c r="B57" s="456"/>
      <c r="C57" s="457"/>
      <c r="D57" s="464"/>
      <c r="E57" s="465"/>
      <c r="F57" s="465"/>
      <c r="G57" s="465"/>
      <c r="H57" s="465"/>
      <c r="I57" s="465"/>
      <c r="J57" s="465"/>
      <c r="K57" s="466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432" t="s">
        <v>231</v>
      </c>
      <c r="C76" s="433"/>
      <c r="D76" s="433"/>
      <c r="E76" s="433"/>
      <c r="F76" s="433"/>
      <c r="G76" s="433"/>
      <c r="H76" s="433"/>
      <c r="I76" s="433"/>
      <c r="J76" s="433"/>
      <c r="K76" s="434"/>
    </row>
    <row r="77" spans="2:11" ht="180" customHeight="1">
      <c r="B77" s="438"/>
      <c r="C77" s="439"/>
      <c r="D77" s="439"/>
      <c r="E77" s="439"/>
      <c r="F77" s="439"/>
      <c r="G77" s="439"/>
      <c r="H77" s="439"/>
      <c r="I77" s="439"/>
      <c r="J77" s="439"/>
      <c r="K77" s="440"/>
    </row>
    <row r="78" spans="2:11" ht="109.5" customHeight="1">
      <c r="B78" s="441"/>
      <c r="C78" s="442"/>
      <c r="D78" s="442"/>
      <c r="E78" s="442"/>
      <c r="F78" s="442"/>
      <c r="G78" s="442"/>
      <c r="H78" s="442"/>
      <c r="I78" s="442"/>
      <c r="J78" s="442"/>
      <c r="K78" s="443"/>
    </row>
    <row r="79" spans="2:11" ht="80.099999999999994" customHeight="1">
      <c r="B79" s="441"/>
      <c r="C79" s="442"/>
      <c r="D79" s="442"/>
      <c r="E79" s="442"/>
      <c r="F79" s="442"/>
      <c r="G79" s="442"/>
      <c r="H79" s="442"/>
      <c r="I79" s="442"/>
      <c r="J79" s="442"/>
      <c r="K79" s="443"/>
    </row>
    <row r="80" spans="2:11" ht="102" customHeight="1">
      <c r="B80" s="444"/>
      <c r="C80" s="445"/>
      <c r="D80" s="445"/>
      <c r="E80" s="445"/>
      <c r="F80" s="445"/>
      <c r="G80" s="445"/>
      <c r="H80" s="445"/>
      <c r="I80" s="445"/>
      <c r="J80" s="445"/>
      <c r="K80" s="446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431"/>
      <c r="B82" s="431"/>
      <c r="C82" s="431"/>
      <c r="D82" s="431"/>
      <c r="E82" s="431"/>
      <c r="F82" s="431"/>
      <c r="G82" s="431"/>
      <c r="H82" s="431"/>
      <c r="I82" s="431"/>
      <c r="J82" s="431"/>
    </row>
  </sheetData>
  <sheetProtection algorithmName="SHA-512" hashValue="zlwLbmwzuzgyWyIfis80t1OAKfOJ9a6kvJ6T6v+2qPxCW05tzfg7e32du9cagRzyKz1JLnaUWR7arWWR6sOpoQ==" saltValue="w644cRvvSXgsg/3CL3y7Eg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FF76B7F5-EA94-46AB-82D5-1BA2616645EA}">
      <formula1>$O$3:$O$8</formula1>
    </dataValidation>
    <dataValidation type="list" allowBlank="1" showInputMessage="1" showErrorMessage="1" sqref="D6" xr:uid="{D48FFAC5-F0FA-452E-9CA6-949C13DC8837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&amp;Lsf08Ca6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F1404BB-64FC-4161-A5F3-00150AE31B3F}">
          <x14:formula1>
            <xm:f>その他!$F$4:$F$15</xm:f>
          </x14:formula1>
          <xm:sqref>E6</xm:sqref>
        </x14:dataValidation>
        <x14:dataValidation type="list" allowBlank="1" showInputMessage="1" showErrorMessage="1" xr:uid="{A9036259-A85E-4821-B3DE-D74F449EC260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47C5B-3592-4E34-8C01-2C1DB8BCD623}">
  <sheetPr codeName="Sheet13">
    <tabColor theme="1"/>
  </sheetPr>
  <dimension ref="A1:S47"/>
  <sheetViews>
    <sheetView workbookViewId="0">
      <selection activeCell="C3" sqref="C3:E3"/>
    </sheetView>
  </sheetViews>
  <sheetFormatPr defaultColWidth="8.625" defaultRowHeight="15.75"/>
  <cols>
    <col min="1" max="1" width="2.375" style="28" customWidth="1"/>
    <col min="2" max="2" width="5" style="28" bestFit="1" customWidth="1"/>
    <col min="3" max="3" width="25.875" style="28" bestFit="1" customWidth="1"/>
    <col min="4" max="4" width="12.375" style="29" bestFit="1" customWidth="1"/>
    <col min="5" max="5" width="8.625" style="28"/>
    <col min="6" max="6" width="12.375" style="28" bestFit="1" customWidth="1"/>
    <col min="7" max="7" width="2.375" style="28" customWidth="1"/>
    <col min="8" max="8" width="10.75" style="28" bestFit="1" customWidth="1"/>
    <col min="9" max="9" width="11.625" style="28" bestFit="1" customWidth="1"/>
    <col min="10" max="10" width="12.25" style="28" bestFit="1" customWidth="1"/>
    <col min="11" max="11" width="4.125" style="28" customWidth="1"/>
    <col min="12" max="12" width="8.625" style="28"/>
    <col min="13" max="13" width="4.125" style="28" customWidth="1"/>
    <col min="14" max="14" width="14.875" style="28" customWidth="1"/>
    <col min="15" max="16" width="8.625" style="28"/>
    <col min="17" max="17" width="5.5" style="28" customWidth="1"/>
    <col min="18" max="18" width="11.25" style="28" customWidth="1"/>
    <col min="19" max="19" width="50.625" style="28" customWidth="1"/>
    <col min="20" max="16384" width="8.625" style="28"/>
  </cols>
  <sheetData>
    <row r="1" spans="1:19">
      <c r="A1" s="28" t="s">
        <v>46</v>
      </c>
    </row>
    <row r="2" spans="1:19">
      <c r="B2" s="472" t="s">
        <v>47</v>
      </c>
      <c r="C2" s="481" t="s">
        <v>577</v>
      </c>
      <c r="D2" s="481"/>
      <c r="E2" s="481"/>
      <c r="F2" s="481"/>
      <c r="G2" s="481"/>
      <c r="H2" s="481"/>
      <c r="I2" s="481"/>
    </row>
    <row r="3" spans="1:19">
      <c r="B3" s="472"/>
      <c r="C3" s="481" t="s">
        <v>48</v>
      </c>
      <c r="D3" s="481"/>
      <c r="E3" s="481"/>
      <c r="Q3" s="228" t="s">
        <v>306</v>
      </c>
      <c r="R3" s="222"/>
      <c r="S3" s="223"/>
    </row>
    <row r="4" spans="1:19">
      <c r="Q4" s="425">
        <v>1</v>
      </c>
      <c r="R4" s="478">
        <v>45748</v>
      </c>
      <c r="S4" s="226" t="s">
        <v>307</v>
      </c>
    </row>
    <row r="5" spans="1:19">
      <c r="E5" s="472" t="s">
        <v>49</v>
      </c>
      <c r="F5" s="472"/>
      <c r="H5" s="472" t="s">
        <v>49</v>
      </c>
      <c r="I5" s="472"/>
      <c r="J5" s="30" t="s">
        <v>50</v>
      </c>
      <c r="Q5" s="477"/>
      <c r="R5" s="479"/>
      <c r="S5" s="226" t="s">
        <v>308</v>
      </c>
    </row>
    <row r="6" spans="1:19" s="29" customFormat="1">
      <c r="B6" s="30" t="s">
        <v>43</v>
      </c>
      <c r="C6" s="30" t="s">
        <v>51</v>
      </c>
      <c r="D6" s="30" t="s">
        <v>52</v>
      </c>
      <c r="E6" s="30" t="s">
        <v>53</v>
      </c>
      <c r="F6" s="30" t="s">
        <v>12</v>
      </c>
      <c r="H6" s="30" t="s">
        <v>53</v>
      </c>
      <c r="I6" s="30" t="s">
        <v>12</v>
      </c>
      <c r="J6" s="30" t="s">
        <v>12</v>
      </c>
      <c r="N6" s="32"/>
      <c r="Q6" s="426"/>
      <c r="R6" s="480"/>
      <c r="S6" s="227" t="s">
        <v>309</v>
      </c>
    </row>
    <row r="7" spans="1:19">
      <c r="B7" s="32">
        <v>1</v>
      </c>
      <c r="C7" s="31" t="s">
        <v>44</v>
      </c>
      <c r="D7" s="33" t="s">
        <v>54</v>
      </c>
      <c r="E7" s="225">
        <v>0.438</v>
      </c>
      <c r="F7" s="33" t="s">
        <v>55</v>
      </c>
      <c r="H7" s="60">
        <f t="shared" ref="H7:H17" si="0">E7/1000</f>
        <v>4.3800000000000002E-4</v>
      </c>
      <c r="I7" s="61" t="s">
        <v>56</v>
      </c>
      <c r="J7" s="61" t="s">
        <v>57</v>
      </c>
      <c r="L7" s="30" t="s">
        <v>107</v>
      </c>
      <c r="N7" s="32" t="s">
        <v>44</v>
      </c>
    </row>
    <row r="8" spans="1:19" ht="17.25">
      <c r="B8" s="32">
        <v>2</v>
      </c>
      <c r="C8" s="31" t="s">
        <v>58</v>
      </c>
      <c r="D8" s="33" t="s">
        <v>59</v>
      </c>
      <c r="E8" s="225">
        <v>2.27</v>
      </c>
      <c r="F8" s="33" t="s">
        <v>60</v>
      </c>
      <c r="H8" s="60">
        <f t="shared" si="0"/>
        <v>2.2699999999999999E-3</v>
      </c>
      <c r="I8" s="61" t="s">
        <v>61</v>
      </c>
      <c r="J8" s="61" t="s">
        <v>62</v>
      </c>
      <c r="L8" s="30" t="s">
        <v>108</v>
      </c>
      <c r="N8" s="62" t="s">
        <v>58</v>
      </c>
    </row>
    <row r="9" spans="1:19">
      <c r="B9" s="32">
        <v>3</v>
      </c>
      <c r="C9" s="31" t="s">
        <v>63</v>
      </c>
      <c r="D9" s="33" t="s">
        <v>64</v>
      </c>
      <c r="E9" s="31">
        <v>2.33</v>
      </c>
      <c r="F9" s="33" t="s">
        <v>65</v>
      </c>
      <c r="H9" s="60">
        <f t="shared" si="0"/>
        <v>2.33E-3</v>
      </c>
      <c r="I9" s="61" t="s">
        <v>66</v>
      </c>
      <c r="J9" s="61" t="s">
        <v>67</v>
      </c>
      <c r="L9" s="30" t="s">
        <v>108</v>
      </c>
      <c r="N9" s="32" t="s">
        <v>63</v>
      </c>
    </row>
    <row r="10" spans="1:19">
      <c r="B10" s="32">
        <v>4</v>
      </c>
      <c r="C10" s="31" t="s">
        <v>68</v>
      </c>
      <c r="D10" s="33" t="s">
        <v>64</v>
      </c>
      <c r="E10" s="31">
        <v>2.99</v>
      </c>
      <c r="F10" s="33" t="s">
        <v>65</v>
      </c>
      <c r="H10" s="60">
        <f t="shared" si="0"/>
        <v>2.99E-3</v>
      </c>
      <c r="I10" s="61" t="s">
        <v>66</v>
      </c>
      <c r="J10" s="61" t="s">
        <v>67</v>
      </c>
      <c r="L10" s="30" t="s">
        <v>108</v>
      </c>
      <c r="N10" s="32" t="s">
        <v>105</v>
      </c>
    </row>
    <row r="11" spans="1:19">
      <c r="B11" s="32">
        <v>5</v>
      </c>
      <c r="C11" s="31" t="s">
        <v>69</v>
      </c>
      <c r="D11" s="33" t="s">
        <v>64</v>
      </c>
      <c r="E11" s="31">
        <v>2.79</v>
      </c>
      <c r="F11" s="33" t="s">
        <v>65</v>
      </c>
      <c r="H11" s="60">
        <f t="shared" si="0"/>
        <v>2.7899999999999999E-3</v>
      </c>
      <c r="I11" s="61" t="s">
        <v>66</v>
      </c>
      <c r="J11" s="61" t="s">
        <v>67</v>
      </c>
      <c r="L11" s="30" t="s">
        <v>108</v>
      </c>
      <c r="N11" s="32" t="s">
        <v>106</v>
      </c>
    </row>
    <row r="12" spans="1:19">
      <c r="B12" s="32">
        <v>6</v>
      </c>
      <c r="C12" s="31" t="s">
        <v>70</v>
      </c>
      <c r="D12" s="33" t="s">
        <v>71</v>
      </c>
      <c r="E12" s="31">
        <v>2.5</v>
      </c>
      <c r="F12" s="33" t="s">
        <v>72</v>
      </c>
      <c r="H12" s="60">
        <f t="shared" si="0"/>
        <v>2.5000000000000001E-3</v>
      </c>
      <c r="I12" s="61" t="s">
        <v>73</v>
      </c>
      <c r="J12" s="61" t="s">
        <v>74</v>
      </c>
      <c r="L12" s="30" t="s">
        <v>108</v>
      </c>
      <c r="N12" s="32" t="s">
        <v>70</v>
      </c>
    </row>
    <row r="13" spans="1:19">
      <c r="B13" s="32">
        <v>7</v>
      </c>
      <c r="C13" s="31" t="s">
        <v>75</v>
      </c>
      <c r="D13" s="33" t="s">
        <v>71</v>
      </c>
      <c r="E13" s="31">
        <v>2.75</v>
      </c>
      <c r="F13" s="33" t="s">
        <v>72</v>
      </c>
      <c r="H13" s="60">
        <f t="shared" si="0"/>
        <v>2.7499999999999998E-3</v>
      </c>
      <c r="I13" s="61" t="s">
        <v>73</v>
      </c>
      <c r="J13" s="61" t="s">
        <v>74</v>
      </c>
      <c r="L13" s="30" t="s">
        <v>108</v>
      </c>
      <c r="N13" s="32" t="s">
        <v>75</v>
      </c>
    </row>
    <row r="14" spans="1:19">
      <c r="B14" s="32">
        <v>8</v>
      </c>
      <c r="C14" s="31" t="s">
        <v>76</v>
      </c>
      <c r="D14" s="33" t="s">
        <v>71</v>
      </c>
      <c r="E14" s="31">
        <v>3.1</v>
      </c>
      <c r="F14" s="33" t="s">
        <v>72</v>
      </c>
      <c r="H14" s="60">
        <f t="shared" si="0"/>
        <v>3.0999999999999999E-3</v>
      </c>
      <c r="I14" s="61" t="s">
        <v>73</v>
      </c>
      <c r="J14" s="61" t="s">
        <v>74</v>
      </c>
      <c r="L14" s="30" t="s">
        <v>108</v>
      </c>
      <c r="N14" s="32" t="s">
        <v>76</v>
      </c>
    </row>
    <row r="15" spans="1:19">
      <c r="B15" s="32">
        <v>9</v>
      </c>
      <c r="C15" s="31" t="s">
        <v>77</v>
      </c>
      <c r="D15" s="33" t="s">
        <v>71</v>
      </c>
      <c r="E15" s="31">
        <v>2.29</v>
      </c>
      <c r="F15" s="33" t="s">
        <v>72</v>
      </c>
      <c r="H15" s="60">
        <f t="shared" si="0"/>
        <v>2.2899999999999999E-3</v>
      </c>
      <c r="I15" s="61" t="s">
        <v>73</v>
      </c>
      <c r="J15" s="61" t="s">
        <v>74</v>
      </c>
      <c r="L15" s="30" t="s">
        <v>108</v>
      </c>
      <c r="N15" s="32" t="s">
        <v>77</v>
      </c>
    </row>
    <row r="16" spans="1:19">
      <c r="B16" s="32">
        <v>10</v>
      </c>
      <c r="C16" s="31" t="s">
        <v>78</v>
      </c>
      <c r="D16" s="33" t="s">
        <v>71</v>
      </c>
      <c r="E16" s="31">
        <v>2.62</v>
      </c>
      <c r="F16" s="33" t="s">
        <v>72</v>
      </c>
      <c r="H16" s="60">
        <f t="shared" si="0"/>
        <v>2.6199999999999999E-3</v>
      </c>
      <c r="I16" s="61" t="s">
        <v>73</v>
      </c>
      <c r="J16" s="61" t="s">
        <v>74</v>
      </c>
      <c r="L16" s="30" t="s">
        <v>108</v>
      </c>
      <c r="N16" s="32" t="s">
        <v>78</v>
      </c>
    </row>
    <row r="17" spans="2:14">
      <c r="B17" s="32">
        <v>11</v>
      </c>
      <c r="C17" s="31" t="s">
        <v>79</v>
      </c>
      <c r="D17" s="33" t="s">
        <v>71</v>
      </c>
      <c r="E17" s="31">
        <v>2.48</v>
      </c>
      <c r="F17" s="33" t="s">
        <v>72</v>
      </c>
      <c r="H17" s="60">
        <f t="shared" si="0"/>
        <v>2.48E-3</v>
      </c>
      <c r="I17" s="61" t="s">
        <v>73</v>
      </c>
      <c r="J17" s="61" t="s">
        <v>74</v>
      </c>
      <c r="L17" s="30" t="s">
        <v>108</v>
      </c>
      <c r="N17" s="32" t="s">
        <v>79</v>
      </c>
    </row>
    <row r="19" spans="2:14">
      <c r="C19" s="28" t="s">
        <v>80</v>
      </c>
    </row>
    <row r="20" spans="2:14">
      <c r="C20" s="32" t="s">
        <v>31</v>
      </c>
      <c r="D20" s="30"/>
      <c r="E20" s="32">
        <v>2.59</v>
      </c>
      <c r="F20" s="32" t="s">
        <v>81</v>
      </c>
    </row>
    <row r="21" spans="2:14">
      <c r="C21" s="32" t="s">
        <v>82</v>
      </c>
      <c r="D21" s="30"/>
      <c r="E21" s="32">
        <v>2.6</v>
      </c>
      <c r="F21" s="32" t="s">
        <v>81</v>
      </c>
    </row>
    <row r="22" spans="2:14">
      <c r="C22" s="32" t="s">
        <v>83</v>
      </c>
      <c r="D22" s="30"/>
      <c r="E22" s="32">
        <v>2.6</v>
      </c>
      <c r="F22" s="32" t="s">
        <v>81</v>
      </c>
    </row>
    <row r="23" spans="2:14">
      <c r="C23" s="34" t="s">
        <v>33</v>
      </c>
      <c r="D23" s="35"/>
      <c r="E23" s="34">
        <v>2.33</v>
      </c>
      <c r="F23" s="34" t="s">
        <v>81</v>
      </c>
    </row>
    <row r="24" spans="2:14">
      <c r="C24" s="32" t="s">
        <v>32</v>
      </c>
      <c r="D24" s="30"/>
      <c r="E24" s="32">
        <v>2.15</v>
      </c>
      <c r="F24" s="32" t="s">
        <v>81</v>
      </c>
    </row>
    <row r="25" spans="2:14">
      <c r="C25" s="32" t="s">
        <v>34</v>
      </c>
      <c r="D25" s="30"/>
      <c r="E25" s="32">
        <v>2.64</v>
      </c>
      <c r="F25" s="32" t="s">
        <v>81</v>
      </c>
    </row>
    <row r="26" spans="2:14">
      <c r="C26" s="32" t="s">
        <v>84</v>
      </c>
      <c r="D26" s="30"/>
      <c r="E26" s="32">
        <v>3.18</v>
      </c>
      <c r="F26" s="32" t="s">
        <v>81</v>
      </c>
    </row>
    <row r="27" spans="2:14">
      <c r="C27" s="32" t="s">
        <v>85</v>
      </c>
      <c r="D27" s="30"/>
      <c r="E27" s="32">
        <v>3.06</v>
      </c>
      <c r="F27" s="32" t="s">
        <v>81</v>
      </c>
    </row>
    <row r="28" spans="2:14">
      <c r="C28" s="32" t="s">
        <v>39</v>
      </c>
      <c r="D28" s="30"/>
      <c r="E28" s="32">
        <v>2.86</v>
      </c>
      <c r="F28" s="32" t="s">
        <v>81</v>
      </c>
    </row>
    <row r="29" spans="2:14">
      <c r="C29" s="32" t="s">
        <v>86</v>
      </c>
      <c r="D29" s="30"/>
      <c r="E29" s="32">
        <v>2.99</v>
      </c>
      <c r="F29" s="32" t="s">
        <v>81</v>
      </c>
    </row>
    <row r="30" spans="2:14">
      <c r="C30" s="32" t="s">
        <v>87</v>
      </c>
      <c r="D30" s="30"/>
      <c r="E30" s="32">
        <v>2.34</v>
      </c>
      <c r="F30" s="32" t="s">
        <v>88</v>
      </c>
    </row>
    <row r="31" spans="2:14">
      <c r="C31" s="32" t="s">
        <v>89</v>
      </c>
      <c r="D31" s="30"/>
      <c r="E31" s="32">
        <v>2.67</v>
      </c>
      <c r="F31" s="32" t="s">
        <v>88</v>
      </c>
    </row>
    <row r="32" spans="2:14">
      <c r="C32" s="34" t="s">
        <v>45</v>
      </c>
      <c r="D32" s="35"/>
      <c r="E32" s="34">
        <v>2.29</v>
      </c>
      <c r="F32" s="34" t="s">
        <v>88</v>
      </c>
    </row>
    <row r="33" spans="3:6">
      <c r="C33" s="32" t="s">
        <v>35</v>
      </c>
      <c r="D33" s="30"/>
      <c r="E33" s="32">
        <v>2.27</v>
      </c>
      <c r="F33" s="32" t="s">
        <v>88</v>
      </c>
    </row>
    <row r="34" spans="3:6">
      <c r="C34" s="34" t="s">
        <v>90</v>
      </c>
      <c r="D34" s="35"/>
      <c r="E34" s="34">
        <v>2.48</v>
      </c>
      <c r="F34" s="34" t="s">
        <v>88</v>
      </c>
    </row>
    <row r="35" spans="3:6">
      <c r="C35" s="34" t="s">
        <v>36</v>
      </c>
      <c r="D35" s="35"/>
      <c r="E35" s="34">
        <v>2.5</v>
      </c>
      <c r="F35" s="34" t="s">
        <v>88</v>
      </c>
    </row>
    <row r="36" spans="3:6">
      <c r="C36" s="34" t="s">
        <v>37</v>
      </c>
      <c r="D36" s="35"/>
      <c r="E36" s="34">
        <v>2.62</v>
      </c>
      <c r="F36" s="34" t="s">
        <v>88</v>
      </c>
    </row>
    <row r="37" spans="3:6">
      <c r="C37" s="34" t="s">
        <v>91</v>
      </c>
      <c r="D37" s="35"/>
      <c r="E37" s="34">
        <v>2.75</v>
      </c>
      <c r="F37" s="34" t="s">
        <v>88</v>
      </c>
    </row>
    <row r="38" spans="3:6">
      <c r="C38" s="34" t="s">
        <v>92</v>
      </c>
      <c r="D38" s="35"/>
      <c r="E38" s="34">
        <v>3.1</v>
      </c>
      <c r="F38" s="34" t="s">
        <v>88</v>
      </c>
    </row>
    <row r="39" spans="3:6">
      <c r="C39" s="32" t="s">
        <v>38</v>
      </c>
      <c r="D39" s="30"/>
      <c r="E39" s="32">
        <v>2.93</v>
      </c>
      <c r="F39" s="32" t="s">
        <v>88</v>
      </c>
    </row>
    <row r="40" spans="3:6">
      <c r="C40" s="34" t="s">
        <v>93</v>
      </c>
      <c r="D40" s="35"/>
      <c r="E40" s="34">
        <v>2.99</v>
      </c>
      <c r="F40" s="34" t="s">
        <v>81</v>
      </c>
    </row>
    <row r="41" spans="3:6">
      <c r="C41" s="32" t="s">
        <v>94</v>
      </c>
      <c r="D41" s="30"/>
      <c r="E41" s="32">
        <v>2.4300000000000002</v>
      </c>
      <c r="F41" s="32" t="s">
        <v>95</v>
      </c>
    </row>
    <row r="42" spans="3:6">
      <c r="C42" s="34" t="s">
        <v>96</v>
      </c>
      <c r="D42" s="35"/>
      <c r="E42" s="34">
        <v>2.79</v>
      </c>
      <c r="F42" s="34" t="s">
        <v>81</v>
      </c>
    </row>
    <row r="43" spans="3:6">
      <c r="C43" s="32" t="s">
        <v>97</v>
      </c>
      <c r="D43" s="30"/>
      <c r="E43" s="32">
        <v>1.96</v>
      </c>
      <c r="F43" s="32" t="s">
        <v>95</v>
      </c>
    </row>
    <row r="44" spans="3:6">
      <c r="C44" s="32" t="s">
        <v>40</v>
      </c>
      <c r="D44" s="30"/>
      <c r="E44" s="32">
        <v>0.73499999999999999</v>
      </c>
      <c r="F44" s="32" t="s">
        <v>95</v>
      </c>
    </row>
    <row r="45" spans="3:6">
      <c r="C45" s="32" t="s">
        <v>41</v>
      </c>
      <c r="D45" s="30"/>
      <c r="E45" s="32">
        <v>0.313</v>
      </c>
      <c r="F45" s="32" t="s">
        <v>95</v>
      </c>
    </row>
    <row r="46" spans="3:6">
      <c r="C46" s="32" t="s">
        <v>98</v>
      </c>
      <c r="D46" s="30"/>
      <c r="E46" s="32">
        <v>0.33400000000000002</v>
      </c>
      <c r="F46" s="32" t="s">
        <v>95</v>
      </c>
    </row>
    <row r="47" spans="3:6">
      <c r="C47" s="32" t="s">
        <v>42</v>
      </c>
      <c r="D47" s="30"/>
      <c r="E47" s="32">
        <v>1.1599999999999999</v>
      </c>
      <c r="F47" s="32" t="s">
        <v>95</v>
      </c>
    </row>
  </sheetData>
  <mergeCells count="7">
    <mergeCell ref="Q4:Q6"/>
    <mergeCell ref="R4:R6"/>
    <mergeCell ref="B2:B3"/>
    <mergeCell ref="C2:I2"/>
    <mergeCell ref="C3:E3"/>
    <mergeCell ref="E5:F5"/>
    <mergeCell ref="H5:I5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&amp;Lsf07Ha6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4D1D9-ADF2-46FF-818E-3AFCDC575FB3}">
  <sheetPr codeName="Sheet14">
    <tabColor theme="1"/>
  </sheetPr>
  <dimension ref="B2:Q34"/>
  <sheetViews>
    <sheetView workbookViewId="0">
      <selection activeCell="O24" sqref="O24"/>
    </sheetView>
  </sheetViews>
  <sheetFormatPr defaultRowHeight="18.75"/>
  <cols>
    <col min="2" max="2" width="28.25" customWidth="1"/>
    <col min="3" max="3" width="3.75" customWidth="1"/>
    <col min="5" max="5" width="2.5" customWidth="1"/>
    <col min="6" max="6" width="5.5" style="180" customWidth="1"/>
    <col min="7" max="7" width="2.375" style="180" customWidth="1"/>
    <col min="8" max="8" width="5.625" style="180" customWidth="1"/>
    <col min="10" max="10" width="11.25" customWidth="1"/>
    <col min="11" max="11" width="6.625" customWidth="1"/>
  </cols>
  <sheetData>
    <row r="2" spans="2:17">
      <c r="D2" s="179" t="s">
        <v>154</v>
      </c>
      <c r="E2" s="180"/>
      <c r="F2" s="179" t="s">
        <v>28</v>
      </c>
      <c r="H2" s="179" t="s">
        <v>29</v>
      </c>
      <c r="J2" t="s">
        <v>207</v>
      </c>
      <c r="M2" t="s">
        <v>570</v>
      </c>
    </row>
    <row r="3" spans="2:17">
      <c r="B3" s="181" t="s">
        <v>152</v>
      </c>
      <c r="D3" s="180"/>
      <c r="E3" s="180"/>
      <c r="M3" s="36" t="s">
        <v>332</v>
      </c>
    </row>
    <row r="4" spans="2:17">
      <c r="D4" s="182"/>
      <c r="E4" s="180"/>
      <c r="F4" s="182" t="s">
        <v>193</v>
      </c>
      <c r="H4" s="182">
        <v>1</v>
      </c>
      <c r="J4" s="180" t="s">
        <v>208</v>
      </c>
      <c r="M4" s="36" t="s">
        <v>573</v>
      </c>
    </row>
    <row r="5" spans="2:17" ht="19.5">
      <c r="B5" s="183"/>
      <c r="D5" s="184" t="s">
        <v>149</v>
      </c>
      <c r="E5" s="180"/>
      <c r="F5" s="185" t="s">
        <v>194</v>
      </c>
      <c r="H5" s="185">
        <v>2</v>
      </c>
      <c r="J5" s="180" t="s">
        <v>209</v>
      </c>
      <c r="L5" s="186"/>
      <c r="M5" s="28" t="s">
        <v>567</v>
      </c>
      <c r="N5" s="186"/>
      <c r="O5" s="186"/>
      <c r="P5" s="186"/>
      <c r="Q5" s="186"/>
    </row>
    <row r="6" spans="2:17" ht="19.5">
      <c r="B6" s="187" t="s">
        <v>178</v>
      </c>
      <c r="D6" s="188" t="s">
        <v>150</v>
      </c>
      <c r="E6" s="180"/>
      <c r="F6" s="185" t="s">
        <v>195</v>
      </c>
      <c r="H6" s="185">
        <v>3</v>
      </c>
      <c r="L6" s="186"/>
      <c r="M6" s="36" t="s">
        <v>568</v>
      </c>
      <c r="N6" s="186"/>
      <c r="O6" s="186"/>
      <c r="P6" s="186"/>
      <c r="Q6" s="186"/>
    </row>
    <row r="7" spans="2:17" ht="19.5">
      <c r="B7" s="187" t="s">
        <v>179</v>
      </c>
      <c r="D7" s="188" t="s">
        <v>153</v>
      </c>
      <c r="E7" s="180"/>
      <c r="F7" s="185" t="s">
        <v>196</v>
      </c>
      <c r="H7" s="185">
        <v>4</v>
      </c>
      <c r="L7" s="189"/>
      <c r="M7" s="36" t="s">
        <v>569</v>
      </c>
      <c r="N7" s="189"/>
      <c r="O7" s="189"/>
      <c r="P7" s="189"/>
      <c r="Q7" s="189"/>
    </row>
    <row r="8" spans="2:17" ht="19.5">
      <c r="B8" s="190" t="s">
        <v>180</v>
      </c>
      <c r="D8" s="188">
        <v>2025</v>
      </c>
      <c r="E8" s="180"/>
      <c r="F8" s="185" t="s">
        <v>197</v>
      </c>
      <c r="H8" s="185">
        <v>5</v>
      </c>
      <c r="L8" s="189"/>
      <c r="M8" s="189"/>
      <c r="N8" s="189"/>
      <c r="O8" s="189"/>
      <c r="P8" s="189"/>
      <c r="Q8" s="189"/>
    </row>
    <row r="9" spans="2:17" ht="19.5">
      <c r="D9" s="184">
        <v>2026</v>
      </c>
      <c r="E9" s="180"/>
      <c r="F9" s="185" t="s">
        <v>198</v>
      </c>
      <c r="H9" s="185">
        <v>6</v>
      </c>
      <c r="L9" s="186"/>
      <c r="M9" s="186"/>
      <c r="N9" s="186"/>
      <c r="O9" s="186"/>
      <c r="P9" s="186"/>
      <c r="Q9" s="186"/>
    </row>
    <row r="10" spans="2:17" ht="19.5">
      <c r="D10" s="191">
        <v>2027</v>
      </c>
      <c r="E10" s="180"/>
      <c r="F10" s="185" t="s">
        <v>199</v>
      </c>
      <c r="H10" s="185">
        <v>7</v>
      </c>
    </row>
    <row r="11" spans="2:17" ht="19.5">
      <c r="D11" s="180"/>
      <c r="E11" s="180"/>
      <c r="F11" s="185" t="s">
        <v>200</v>
      </c>
      <c r="H11" s="185">
        <v>8</v>
      </c>
      <c r="J11" s="192" t="s">
        <v>189</v>
      </c>
    </row>
    <row r="12" spans="2:17" ht="19.5">
      <c r="E12" s="180"/>
      <c r="F12" s="185" t="s">
        <v>201</v>
      </c>
      <c r="H12" s="185">
        <v>9</v>
      </c>
      <c r="J12" s="192" t="s">
        <v>176</v>
      </c>
    </row>
    <row r="13" spans="2:17" ht="19.5">
      <c r="D13" s="180" t="s">
        <v>156</v>
      </c>
      <c r="E13" s="180"/>
      <c r="F13" s="185" t="s">
        <v>202</v>
      </c>
      <c r="H13" s="185">
        <v>10</v>
      </c>
      <c r="J13" s="192" t="s">
        <v>177</v>
      </c>
    </row>
    <row r="14" spans="2:17" ht="19.5">
      <c r="D14" s="182"/>
      <c r="E14" s="180"/>
      <c r="F14" s="185" t="s">
        <v>203</v>
      </c>
      <c r="H14" s="185">
        <v>11</v>
      </c>
      <c r="J14" s="192" t="s">
        <v>258</v>
      </c>
    </row>
    <row r="15" spans="2:17" ht="19.5">
      <c r="D15" s="185" t="s">
        <v>155</v>
      </c>
      <c r="E15" s="180"/>
      <c r="F15" s="193" t="s">
        <v>204</v>
      </c>
      <c r="H15" s="185">
        <v>12</v>
      </c>
      <c r="J15" s="192" t="s">
        <v>259</v>
      </c>
    </row>
    <row r="16" spans="2:17" ht="19.5">
      <c r="D16" s="185" t="s">
        <v>157</v>
      </c>
      <c r="H16" s="185">
        <v>13</v>
      </c>
      <c r="J16" s="192" t="s">
        <v>260</v>
      </c>
    </row>
    <row r="17" spans="4:15" ht="19.5">
      <c r="D17" s="185" t="s">
        <v>158</v>
      </c>
      <c r="H17" s="185">
        <v>14</v>
      </c>
      <c r="J17" s="192" t="s">
        <v>261</v>
      </c>
    </row>
    <row r="18" spans="4:15" ht="19.5">
      <c r="D18" s="185" t="s">
        <v>159</v>
      </c>
      <c r="H18" s="185">
        <v>15</v>
      </c>
      <c r="J18" s="192" t="s">
        <v>262</v>
      </c>
    </row>
    <row r="19" spans="4:15" ht="19.5">
      <c r="D19" s="194"/>
      <c r="H19" s="185">
        <v>16</v>
      </c>
      <c r="J19" s="192" t="s">
        <v>263</v>
      </c>
    </row>
    <row r="20" spans="4:15">
      <c r="H20" s="185">
        <v>17</v>
      </c>
    </row>
    <row r="21" spans="4:15" ht="19.5">
      <c r="D21" s="180" t="s">
        <v>156</v>
      </c>
      <c r="H21" s="185">
        <v>18</v>
      </c>
      <c r="J21" s="195" t="s">
        <v>188</v>
      </c>
    </row>
    <row r="22" spans="4:15">
      <c r="D22" s="182"/>
      <c r="H22" s="185">
        <v>19</v>
      </c>
    </row>
    <row r="23" spans="4:15" ht="19.5">
      <c r="D23" s="185">
        <v>2025</v>
      </c>
      <c r="H23" s="185">
        <v>20</v>
      </c>
      <c r="J23" s="195" t="s">
        <v>190</v>
      </c>
    </row>
    <row r="24" spans="4:15" ht="19.5">
      <c r="D24" s="185">
        <v>2026</v>
      </c>
      <c r="H24" s="185">
        <v>21</v>
      </c>
      <c r="J24" s="196" t="s">
        <v>191</v>
      </c>
      <c r="O24" s="197"/>
    </row>
    <row r="25" spans="4:15">
      <c r="D25" s="185">
        <v>2027</v>
      </c>
      <c r="H25" s="185">
        <v>22</v>
      </c>
    </row>
    <row r="26" spans="4:15">
      <c r="D26" s="185">
        <v>2028</v>
      </c>
      <c r="H26" s="185">
        <v>23</v>
      </c>
    </row>
    <row r="27" spans="4:15">
      <c r="D27" s="194"/>
      <c r="H27" s="185">
        <v>24</v>
      </c>
    </row>
    <row r="28" spans="4:15">
      <c r="H28" s="185">
        <v>25</v>
      </c>
    </row>
    <row r="29" spans="4:15">
      <c r="H29" s="185">
        <v>26</v>
      </c>
    </row>
    <row r="30" spans="4:15">
      <c r="H30" s="185">
        <v>27</v>
      </c>
    </row>
    <row r="31" spans="4:15">
      <c r="H31" s="185">
        <v>28</v>
      </c>
    </row>
    <row r="32" spans="4:15">
      <c r="H32" s="185">
        <v>29</v>
      </c>
    </row>
    <row r="33" spans="8:8">
      <c r="H33" s="185">
        <v>30</v>
      </c>
    </row>
    <row r="34" spans="8:8">
      <c r="H34" s="193">
        <v>31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&amp;Lsf07Ha6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FF4E-9A02-4690-8C56-0F5974FB0AF5}">
  <sheetPr codeName="Sheet15"/>
  <dimension ref="A1:GR7"/>
  <sheetViews>
    <sheetView topLeftCell="FT1" workbookViewId="0">
      <selection activeCell="GO12" sqref="GO12"/>
    </sheetView>
  </sheetViews>
  <sheetFormatPr defaultColWidth="9" defaultRowHeight="16.5"/>
  <cols>
    <col min="1" max="199" width="9" style="5"/>
    <col min="200" max="200" width="9" style="17"/>
    <col min="201" max="16384" width="9" style="5"/>
  </cols>
  <sheetData>
    <row r="1" spans="1:200" s="8" customFormat="1">
      <c r="A1" s="8" t="s">
        <v>334</v>
      </c>
      <c r="GH1" s="273" t="s">
        <v>367</v>
      </c>
      <c r="GI1" s="273" t="s">
        <v>368</v>
      </c>
      <c r="GJ1" s="273" t="s">
        <v>369</v>
      </c>
      <c r="GK1" s="273" t="s">
        <v>370</v>
      </c>
      <c r="GL1" s="273" t="s">
        <v>371</v>
      </c>
      <c r="GM1" s="273" t="s">
        <v>372</v>
      </c>
      <c r="GN1" s="273" t="s">
        <v>373</v>
      </c>
      <c r="GO1" s="273" t="s">
        <v>374</v>
      </c>
      <c r="GP1" s="273" t="s">
        <v>375</v>
      </c>
      <c r="GQ1" s="276" t="s">
        <v>376</v>
      </c>
      <c r="GR1" s="16"/>
    </row>
    <row r="2" spans="1:200" s="8" customFormat="1">
      <c r="A2" s="279" t="s">
        <v>553</v>
      </c>
      <c r="B2" s="7" t="s">
        <v>345</v>
      </c>
      <c r="C2" s="20"/>
      <c r="D2" s="20"/>
      <c r="E2" s="20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3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3"/>
      <c r="AU2" s="20"/>
      <c r="AV2" s="22"/>
      <c r="AW2" s="22"/>
      <c r="AX2" s="22"/>
      <c r="AY2" s="22"/>
      <c r="AZ2" s="22"/>
      <c r="BA2" s="22"/>
      <c r="BB2" s="22"/>
      <c r="BC2" s="22"/>
      <c r="BD2" s="22"/>
      <c r="BE2" s="23"/>
      <c r="BF2" s="23"/>
      <c r="BG2" s="21"/>
      <c r="BH2" s="21"/>
      <c r="BI2" s="22"/>
      <c r="BJ2" s="22"/>
      <c r="BK2" s="22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19"/>
      <c r="CI2" s="19"/>
      <c r="CJ2" s="19"/>
      <c r="CK2" s="19"/>
      <c r="CL2" s="19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72" t="s">
        <v>346</v>
      </c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72" t="s">
        <v>352</v>
      </c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 t="s">
        <v>359</v>
      </c>
      <c r="GD2" s="21"/>
      <c r="GE2" s="21"/>
      <c r="GF2" s="21"/>
      <c r="GG2" s="21"/>
      <c r="GH2" s="275" t="s">
        <v>366</v>
      </c>
      <c r="GI2" s="275" t="s">
        <v>366</v>
      </c>
      <c r="GJ2" s="275" t="s">
        <v>366</v>
      </c>
      <c r="GK2" s="275" t="s">
        <v>366</v>
      </c>
      <c r="GL2" s="275" t="s">
        <v>366</v>
      </c>
      <c r="GM2" s="275" t="s">
        <v>366</v>
      </c>
      <c r="GN2" s="275" t="s">
        <v>366</v>
      </c>
      <c r="GO2" s="275" t="s">
        <v>366</v>
      </c>
      <c r="GP2" s="275" t="s">
        <v>366</v>
      </c>
      <c r="GQ2" s="277" t="s">
        <v>366</v>
      </c>
      <c r="GR2" s="16" t="s">
        <v>5</v>
      </c>
    </row>
    <row r="3" spans="1:200" s="12" customFormat="1">
      <c r="A3" s="280"/>
      <c r="B3" s="9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9">
        <v>2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9">
        <v>3</v>
      </c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9">
        <v>4</v>
      </c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9">
        <v>5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9">
        <v>6</v>
      </c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9">
        <v>7</v>
      </c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9">
        <v>8</v>
      </c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9">
        <v>9</v>
      </c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9">
        <v>10</v>
      </c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9">
        <v>1</v>
      </c>
      <c r="DI3" s="19"/>
      <c r="DJ3" s="19"/>
      <c r="DK3" s="19"/>
      <c r="DL3" s="19"/>
      <c r="DM3" s="9">
        <v>2</v>
      </c>
      <c r="DN3" s="19"/>
      <c r="DO3" s="19"/>
      <c r="DP3" s="19"/>
      <c r="DQ3" s="19"/>
      <c r="DR3" s="9">
        <v>3</v>
      </c>
      <c r="DS3" s="19"/>
      <c r="DT3" s="19"/>
      <c r="DU3" s="19"/>
      <c r="DV3" s="19"/>
      <c r="DW3" s="9">
        <v>4</v>
      </c>
      <c r="DX3" s="19"/>
      <c r="DY3" s="19"/>
      <c r="DZ3" s="19"/>
      <c r="EA3" s="19"/>
      <c r="EB3" s="9">
        <v>5</v>
      </c>
      <c r="EC3" s="19"/>
      <c r="ED3" s="19"/>
      <c r="EE3" s="19"/>
      <c r="EF3" s="19"/>
      <c r="EG3" s="9">
        <v>6</v>
      </c>
      <c r="EH3" s="19"/>
      <c r="EI3" s="19"/>
      <c r="EJ3" s="19"/>
      <c r="EK3" s="19"/>
      <c r="EL3" s="9">
        <v>7</v>
      </c>
      <c r="EM3" s="19"/>
      <c r="EN3" s="19"/>
      <c r="EO3" s="19"/>
      <c r="EP3" s="19"/>
      <c r="EQ3" s="9">
        <v>8</v>
      </c>
      <c r="ER3" s="19"/>
      <c r="ES3" s="19"/>
      <c r="ET3" s="19"/>
      <c r="EU3" s="19"/>
      <c r="EV3" s="9">
        <v>9</v>
      </c>
      <c r="EW3" s="19"/>
      <c r="EX3" s="19"/>
      <c r="EY3" s="19"/>
      <c r="EZ3" s="19"/>
      <c r="FA3" s="9">
        <v>10</v>
      </c>
      <c r="FB3" s="19"/>
      <c r="FC3" s="19"/>
      <c r="FD3" s="19"/>
      <c r="FE3" s="19"/>
      <c r="FF3" s="9" t="s">
        <v>354</v>
      </c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3" t="s">
        <v>360</v>
      </c>
      <c r="GD3" s="13" t="s">
        <v>361</v>
      </c>
      <c r="GE3" s="13" t="s">
        <v>362</v>
      </c>
      <c r="GF3" s="10" t="s">
        <v>363</v>
      </c>
      <c r="GG3" s="11" t="s">
        <v>364</v>
      </c>
      <c r="GH3" s="274"/>
      <c r="GI3" s="274"/>
      <c r="GJ3" s="274"/>
      <c r="GK3" s="274"/>
      <c r="GL3" s="274"/>
      <c r="GM3" s="274"/>
      <c r="GN3" s="274"/>
      <c r="GO3" s="274"/>
      <c r="GP3" s="274"/>
      <c r="GQ3" s="278"/>
      <c r="GR3" s="14" t="s">
        <v>5</v>
      </c>
    </row>
    <row r="4" spans="1:200" s="14" customFormat="1">
      <c r="A4" s="281"/>
      <c r="B4" s="13" t="s">
        <v>335</v>
      </c>
      <c r="C4" s="10" t="s">
        <v>336</v>
      </c>
      <c r="D4" s="13" t="s">
        <v>337</v>
      </c>
      <c r="E4" s="13" t="s">
        <v>338</v>
      </c>
      <c r="F4" s="9" t="s">
        <v>339</v>
      </c>
      <c r="G4" s="283"/>
      <c r="H4" s="13" t="s">
        <v>340</v>
      </c>
      <c r="I4" s="13" t="s">
        <v>341</v>
      </c>
      <c r="J4" s="13" t="s">
        <v>342</v>
      </c>
      <c r="K4" s="13" t="s">
        <v>343</v>
      </c>
      <c r="L4" s="13" t="s">
        <v>344</v>
      </c>
      <c r="M4" s="13" t="s">
        <v>335</v>
      </c>
      <c r="N4" s="10" t="s">
        <v>336</v>
      </c>
      <c r="O4" s="13" t="s">
        <v>337</v>
      </c>
      <c r="P4" s="13" t="s">
        <v>338</v>
      </c>
      <c r="Q4" s="9" t="s">
        <v>339</v>
      </c>
      <c r="R4" s="283"/>
      <c r="S4" s="13" t="s">
        <v>340</v>
      </c>
      <c r="T4" s="13" t="s">
        <v>341</v>
      </c>
      <c r="U4" s="13" t="s">
        <v>342</v>
      </c>
      <c r="V4" s="13" t="s">
        <v>343</v>
      </c>
      <c r="W4" s="13" t="s">
        <v>344</v>
      </c>
      <c r="X4" s="13" t="s">
        <v>335</v>
      </c>
      <c r="Y4" s="10" t="s">
        <v>336</v>
      </c>
      <c r="Z4" s="13" t="s">
        <v>337</v>
      </c>
      <c r="AA4" s="13" t="s">
        <v>338</v>
      </c>
      <c r="AB4" s="9" t="s">
        <v>339</v>
      </c>
      <c r="AC4" s="283"/>
      <c r="AD4" s="13" t="s">
        <v>340</v>
      </c>
      <c r="AE4" s="13" t="s">
        <v>341</v>
      </c>
      <c r="AF4" s="13" t="s">
        <v>342</v>
      </c>
      <c r="AG4" s="13" t="s">
        <v>343</v>
      </c>
      <c r="AH4" s="13" t="s">
        <v>344</v>
      </c>
      <c r="AI4" s="13" t="s">
        <v>335</v>
      </c>
      <c r="AJ4" s="10" t="s">
        <v>336</v>
      </c>
      <c r="AK4" s="13" t="s">
        <v>337</v>
      </c>
      <c r="AL4" s="13" t="s">
        <v>338</v>
      </c>
      <c r="AM4" s="9" t="s">
        <v>339</v>
      </c>
      <c r="AN4" s="283"/>
      <c r="AO4" s="13" t="s">
        <v>340</v>
      </c>
      <c r="AP4" s="13" t="s">
        <v>341</v>
      </c>
      <c r="AQ4" s="13" t="s">
        <v>342</v>
      </c>
      <c r="AR4" s="13" t="s">
        <v>343</v>
      </c>
      <c r="AS4" s="13" t="s">
        <v>344</v>
      </c>
      <c r="AT4" s="13" t="s">
        <v>335</v>
      </c>
      <c r="AU4" s="10" t="s">
        <v>336</v>
      </c>
      <c r="AV4" s="13" t="s">
        <v>337</v>
      </c>
      <c r="AW4" s="13" t="s">
        <v>338</v>
      </c>
      <c r="AX4" s="9" t="s">
        <v>339</v>
      </c>
      <c r="AY4" s="283"/>
      <c r="AZ4" s="13" t="s">
        <v>340</v>
      </c>
      <c r="BA4" s="13" t="s">
        <v>341</v>
      </c>
      <c r="BB4" s="13" t="s">
        <v>342</v>
      </c>
      <c r="BC4" s="13" t="s">
        <v>343</v>
      </c>
      <c r="BD4" s="13" t="s">
        <v>344</v>
      </c>
      <c r="BE4" s="13" t="s">
        <v>335</v>
      </c>
      <c r="BF4" s="10" t="s">
        <v>336</v>
      </c>
      <c r="BG4" s="13" t="s">
        <v>337</v>
      </c>
      <c r="BH4" s="13" t="s">
        <v>338</v>
      </c>
      <c r="BI4" s="9" t="s">
        <v>339</v>
      </c>
      <c r="BJ4" s="283"/>
      <c r="BK4" s="13" t="s">
        <v>340</v>
      </c>
      <c r="BL4" s="13" t="s">
        <v>341</v>
      </c>
      <c r="BM4" s="13" t="s">
        <v>342</v>
      </c>
      <c r="BN4" s="13" t="s">
        <v>343</v>
      </c>
      <c r="BO4" s="13" t="s">
        <v>344</v>
      </c>
      <c r="BP4" s="13" t="s">
        <v>335</v>
      </c>
      <c r="BQ4" s="10" t="s">
        <v>336</v>
      </c>
      <c r="BR4" s="13" t="s">
        <v>337</v>
      </c>
      <c r="BS4" s="13" t="s">
        <v>338</v>
      </c>
      <c r="BT4" s="9" t="s">
        <v>339</v>
      </c>
      <c r="BU4" s="283"/>
      <c r="BV4" s="13" t="s">
        <v>340</v>
      </c>
      <c r="BW4" s="13" t="s">
        <v>341</v>
      </c>
      <c r="BX4" s="13" t="s">
        <v>342</v>
      </c>
      <c r="BY4" s="13" t="s">
        <v>343</v>
      </c>
      <c r="BZ4" s="13" t="s">
        <v>344</v>
      </c>
      <c r="CA4" s="13" t="s">
        <v>335</v>
      </c>
      <c r="CB4" s="10" t="s">
        <v>336</v>
      </c>
      <c r="CC4" s="13" t="s">
        <v>337</v>
      </c>
      <c r="CD4" s="13" t="s">
        <v>338</v>
      </c>
      <c r="CE4" s="9" t="s">
        <v>339</v>
      </c>
      <c r="CF4" s="283"/>
      <c r="CG4" s="13" t="s">
        <v>340</v>
      </c>
      <c r="CH4" s="13" t="s">
        <v>341</v>
      </c>
      <c r="CI4" s="13" t="s">
        <v>342</v>
      </c>
      <c r="CJ4" s="13" t="s">
        <v>343</v>
      </c>
      <c r="CK4" s="13" t="s">
        <v>344</v>
      </c>
      <c r="CL4" s="13" t="s">
        <v>335</v>
      </c>
      <c r="CM4" s="10" t="s">
        <v>336</v>
      </c>
      <c r="CN4" s="13" t="s">
        <v>337</v>
      </c>
      <c r="CO4" s="13" t="s">
        <v>338</v>
      </c>
      <c r="CP4" s="9" t="s">
        <v>339</v>
      </c>
      <c r="CQ4" s="283"/>
      <c r="CR4" s="13" t="s">
        <v>340</v>
      </c>
      <c r="CS4" s="13" t="s">
        <v>341</v>
      </c>
      <c r="CT4" s="13" t="s">
        <v>342</v>
      </c>
      <c r="CU4" s="13" t="s">
        <v>343</v>
      </c>
      <c r="CV4" s="13" t="s">
        <v>344</v>
      </c>
      <c r="CW4" s="13" t="s">
        <v>335</v>
      </c>
      <c r="CX4" s="10" t="s">
        <v>336</v>
      </c>
      <c r="CY4" s="13" t="s">
        <v>337</v>
      </c>
      <c r="CZ4" s="13" t="s">
        <v>338</v>
      </c>
      <c r="DA4" s="9" t="s">
        <v>339</v>
      </c>
      <c r="DB4" s="283"/>
      <c r="DC4" s="13" t="s">
        <v>340</v>
      </c>
      <c r="DD4" s="13" t="s">
        <v>341</v>
      </c>
      <c r="DE4" s="13" t="s">
        <v>342</v>
      </c>
      <c r="DF4" s="13" t="s">
        <v>343</v>
      </c>
      <c r="DG4" s="13" t="s">
        <v>344</v>
      </c>
      <c r="DH4" s="24" t="s">
        <v>347</v>
      </c>
      <c r="DI4" s="24" t="s">
        <v>348</v>
      </c>
      <c r="DJ4" s="24" t="s">
        <v>349</v>
      </c>
      <c r="DK4" s="24" t="s">
        <v>350</v>
      </c>
      <c r="DL4" s="24" t="s">
        <v>351</v>
      </c>
      <c r="DM4" s="24" t="s">
        <v>347</v>
      </c>
      <c r="DN4" s="24" t="s">
        <v>348</v>
      </c>
      <c r="DO4" s="24" t="s">
        <v>349</v>
      </c>
      <c r="DP4" s="24" t="s">
        <v>350</v>
      </c>
      <c r="DQ4" s="24" t="s">
        <v>351</v>
      </c>
      <c r="DR4" s="24" t="s">
        <v>347</v>
      </c>
      <c r="DS4" s="24" t="s">
        <v>348</v>
      </c>
      <c r="DT4" s="24" t="s">
        <v>349</v>
      </c>
      <c r="DU4" s="24" t="s">
        <v>350</v>
      </c>
      <c r="DV4" s="24" t="s">
        <v>351</v>
      </c>
      <c r="DW4" s="24" t="s">
        <v>347</v>
      </c>
      <c r="DX4" s="24" t="s">
        <v>348</v>
      </c>
      <c r="DY4" s="24" t="s">
        <v>349</v>
      </c>
      <c r="DZ4" s="24" t="s">
        <v>350</v>
      </c>
      <c r="EA4" s="24" t="s">
        <v>351</v>
      </c>
      <c r="EB4" s="24" t="s">
        <v>347</v>
      </c>
      <c r="EC4" s="24" t="s">
        <v>348</v>
      </c>
      <c r="ED4" s="24" t="s">
        <v>349</v>
      </c>
      <c r="EE4" s="24" t="s">
        <v>350</v>
      </c>
      <c r="EF4" s="24" t="s">
        <v>351</v>
      </c>
      <c r="EG4" s="24" t="s">
        <v>347</v>
      </c>
      <c r="EH4" s="24" t="s">
        <v>348</v>
      </c>
      <c r="EI4" s="24" t="s">
        <v>349</v>
      </c>
      <c r="EJ4" s="24" t="s">
        <v>350</v>
      </c>
      <c r="EK4" s="24" t="s">
        <v>351</v>
      </c>
      <c r="EL4" s="24" t="s">
        <v>347</v>
      </c>
      <c r="EM4" s="24" t="s">
        <v>348</v>
      </c>
      <c r="EN4" s="24" t="s">
        <v>349</v>
      </c>
      <c r="EO4" s="24" t="s">
        <v>350</v>
      </c>
      <c r="EP4" s="24" t="s">
        <v>351</v>
      </c>
      <c r="EQ4" s="24" t="s">
        <v>347</v>
      </c>
      <c r="ER4" s="24" t="s">
        <v>348</v>
      </c>
      <c r="ES4" s="24" t="s">
        <v>349</v>
      </c>
      <c r="ET4" s="24" t="s">
        <v>350</v>
      </c>
      <c r="EU4" s="24" t="s">
        <v>351</v>
      </c>
      <c r="EV4" s="24" t="s">
        <v>347</v>
      </c>
      <c r="EW4" s="24" t="s">
        <v>348</v>
      </c>
      <c r="EX4" s="24" t="s">
        <v>349</v>
      </c>
      <c r="EY4" s="24" t="s">
        <v>350</v>
      </c>
      <c r="EZ4" s="24" t="s">
        <v>351</v>
      </c>
      <c r="FA4" s="24" t="s">
        <v>347</v>
      </c>
      <c r="FB4" s="24" t="s">
        <v>348</v>
      </c>
      <c r="FC4" s="24" t="s">
        <v>349</v>
      </c>
      <c r="FD4" s="24" t="s">
        <v>350</v>
      </c>
      <c r="FE4" s="24" t="s">
        <v>351</v>
      </c>
      <c r="FF4" s="24" t="s">
        <v>355</v>
      </c>
      <c r="FG4" s="24" t="s">
        <v>356</v>
      </c>
      <c r="FH4" s="24" t="s">
        <v>355</v>
      </c>
      <c r="FI4" s="24" t="s">
        <v>353</v>
      </c>
      <c r="FJ4" s="24" t="s">
        <v>355</v>
      </c>
      <c r="FK4" s="24" t="s">
        <v>356</v>
      </c>
      <c r="FL4" s="24" t="s">
        <v>355</v>
      </c>
      <c r="FM4" s="24" t="s">
        <v>353</v>
      </c>
      <c r="FN4" s="24" t="s">
        <v>355</v>
      </c>
      <c r="FO4" s="24" t="s">
        <v>356</v>
      </c>
      <c r="FP4" s="24" t="s">
        <v>355</v>
      </c>
      <c r="FQ4" s="24" t="s">
        <v>353</v>
      </c>
      <c r="FR4" s="24" t="s">
        <v>355</v>
      </c>
      <c r="FS4" s="24" t="s">
        <v>356</v>
      </c>
      <c r="FT4" s="24" t="s">
        <v>355</v>
      </c>
      <c r="FU4" s="24" t="s">
        <v>353</v>
      </c>
      <c r="FV4" s="24" t="s">
        <v>355</v>
      </c>
      <c r="FW4" s="24" t="s">
        <v>356</v>
      </c>
      <c r="FX4" s="24" t="s">
        <v>355</v>
      </c>
      <c r="FY4" s="24" t="s">
        <v>353</v>
      </c>
      <c r="FZ4" s="24" t="s">
        <v>355</v>
      </c>
      <c r="GA4" s="24" t="s">
        <v>356</v>
      </c>
      <c r="GB4" s="24" t="s">
        <v>355</v>
      </c>
      <c r="GC4" s="24"/>
      <c r="GD4" s="24"/>
      <c r="GE4" s="24"/>
      <c r="GF4" s="24"/>
      <c r="GG4" s="24" t="s">
        <v>365</v>
      </c>
      <c r="GH4" s="24"/>
      <c r="GI4" s="24"/>
      <c r="GJ4" s="24"/>
      <c r="GK4" s="24"/>
      <c r="GL4" s="24"/>
      <c r="GM4" s="24"/>
      <c r="GN4" s="24"/>
      <c r="GO4" s="24"/>
      <c r="GP4" s="24"/>
      <c r="GQ4" s="18"/>
      <c r="GR4" s="14" t="s">
        <v>5</v>
      </c>
    </row>
    <row r="5" spans="1:200" s="15" customFormat="1" ht="28.5">
      <c r="A5" s="282"/>
      <c r="B5" s="2"/>
      <c r="C5" s="4"/>
      <c r="D5" s="2"/>
      <c r="E5" s="2"/>
      <c r="F5" s="2" t="s">
        <v>555</v>
      </c>
      <c r="G5" s="2" t="s">
        <v>556</v>
      </c>
      <c r="H5" s="2"/>
      <c r="I5" s="2"/>
      <c r="J5" s="2"/>
      <c r="K5" s="2"/>
      <c r="L5" s="2"/>
      <c r="M5" s="2"/>
      <c r="N5" s="4"/>
      <c r="O5" s="2"/>
      <c r="P5" s="2"/>
      <c r="Q5" s="2" t="s">
        <v>555</v>
      </c>
      <c r="R5" s="2" t="s">
        <v>556</v>
      </c>
      <c r="S5" s="2"/>
      <c r="T5" s="2"/>
      <c r="U5" s="2"/>
      <c r="V5" s="2"/>
      <c r="W5" s="2"/>
      <c r="X5" s="2"/>
      <c r="Y5" s="4"/>
      <c r="Z5" s="2"/>
      <c r="AA5" s="2"/>
      <c r="AB5" s="2" t="s">
        <v>555</v>
      </c>
      <c r="AC5" s="2" t="s">
        <v>556</v>
      </c>
      <c r="AD5" s="2"/>
      <c r="AE5" s="2"/>
      <c r="AF5" s="2"/>
      <c r="AG5" s="2"/>
      <c r="AH5" s="2"/>
      <c r="AI5" s="2"/>
      <c r="AJ5" s="4"/>
      <c r="AK5" s="2"/>
      <c r="AL5" s="2"/>
      <c r="AM5" s="2" t="s">
        <v>555</v>
      </c>
      <c r="AN5" s="2" t="s">
        <v>556</v>
      </c>
      <c r="AO5" s="2"/>
      <c r="AP5" s="2"/>
      <c r="AQ5" s="2"/>
      <c r="AR5" s="2"/>
      <c r="AS5" s="2"/>
      <c r="AT5" s="2"/>
      <c r="AU5" s="4"/>
      <c r="AV5" s="2"/>
      <c r="AW5" s="2"/>
      <c r="AX5" s="2" t="s">
        <v>555</v>
      </c>
      <c r="AY5" s="2" t="s">
        <v>556</v>
      </c>
      <c r="AZ5" s="2"/>
      <c r="BA5" s="2"/>
      <c r="BB5" s="2"/>
      <c r="BC5" s="2"/>
      <c r="BD5" s="2"/>
      <c r="BE5" s="2"/>
      <c r="BF5" s="4"/>
      <c r="BG5" s="2"/>
      <c r="BH5" s="2"/>
      <c r="BI5" s="2" t="s">
        <v>555</v>
      </c>
      <c r="BJ5" s="2" t="s">
        <v>556</v>
      </c>
      <c r="BK5" s="2"/>
      <c r="BL5" s="2"/>
      <c r="BM5" s="2"/>
      <c r="BN5" s="2"/>
      <c r="BO5" s="2"/>
      <c r="BP5" s="2"/>
      <c r="BQ5" s="4"/>
      <c r="BR5" s="2"/>
      <c r="BS5" s="2"/>
      <c r="BT5" s="2" t="s">
        <v>555</v>
      </c>
      <c r="BU5" s="2" t="s">
        <v>556</v>
      </c>
      <c r="BV5" s="2"/>
      <c r="BW5" s="2"/>
      <c r="BX5" s="2"/>
      <c r="BY5" s="2"/>
      <c r="BZ5" s="2"/>
      <c r="CA5" s="2"/>
      <c r="CB5" s="4"/>
      <c r="CC5" s="2"/>
      <c r="CD5" s="2"/>
      <c r="CE5" s="2" t="s">
        <v>555</v>
      </c>
      <c r="CF5" s="2" t="s">
        <v>556</v>
      </c>
      <c r="CG5" s="2"/>
      <c r="CH5" s="2"/>
      <c r="CI5" s="2"/>
      <c r="CJ5" s="2"/>
      <c r="CK5" s="2"/>
      <c r="CL5" s="2"/>
      <c r="CM5" s="4"/>
      <c r="CN5" s="2"/>
      <c r="CO5" s="2"/>
      <c r="CP5" s="2" t="s">
        <v>555</v>
      </c>
      <c r="CQ5" s="2" t="s">
        <v>556</v>
      </c>
      <c r="CR5" s="2"/>
      <c r="CS5" s="2"/>
      <c r="CT5" s="2"/>
      <c r="CU5" s="2"/>
      <c r="CV5" s="2"/>
      <c r="CW5" s="2"/>
      <c r="CX5" s="4"/>
      <c r="CY5" s="2"/>
      <c r="CZ5" s="2"/>
      <c r="DA5" s="2" t="s">
        <v>555</v>
      </c>
      <c r="DB5" s="2" t="s">
        <v>556</v>
      </c>
      <c r="DC5" s="2"/>
      <c r="DD5" s="2"/>
      <c r="DE5" s="2"/>
      <c r="DF5" s="2"/>
      <c r="DG5" s="2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 t="s">
        <v>357</v>
      </c>
      <c r="FG5" s="3"/>
      <c r="FH5" s="3" t="s">
        <v>358</v>
      </c>
      <c r="FI5" s="3"/>
      <c r="FJ5" s="3" t="s">
        <v>357</v>
      </c>
      <c r="FK5" s="3"/>
      <c r="FL5" s="3" t="s">
        <v>358</v>
      </c>
      <c r="FM5" s="3"/>
      <c r="FN5" s="3" t="s">
        <v>357</v>
      </c>
      <c r="FO5" s="3"/>
      <c r="FP5" s="3" t="s">
        <v>358</v>
      </c>
      <c r="FQ5" s="3"/>
      <c r="FR5" s="3" t="s">
        <v>357</v>
      </c>
      <c r="FS5" s="3"/>
      <c r="FT5" s="3" t="s">
        <v>358</v>
      </c>
      <c r="FU5" s="3"/>
      <c r="FV5" s="3" t="s">
        <v>357</v>
      </c>
      <c r="FW5" s="3"/>
      <c r="FX5" s="3" t="s">
        <v>358</v>
      </c>
      <c r="FY5" s="3"/>
      <c r="FZ5" s="3" t="s">
        <v>357</v>
      </c>
      <c r="GA5" s="3"/>
      <c r="GB5" s="3" t="s">
        <v>358</v>
      </c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2"/>
      <c r="GR5" s="16" t="s">
        <v>5</v>
      </c>
    </row>
    <row r="6" spans="1:200" s="6" customFormat="1">
      <c r="A6" s="1" t="s">
        <v>554</v>
      </c>
      <c r="B6" s="1" t="s">
        <v>377</v>
      </c>
      <c r="C6" s="1" t="s">
        <v>378</v>
      </c>
      <c r="D6" s="1" t="s">
        <v>379</v>
      </c>
      <c r="E6" s="1" t="s">
        <v>380</v>
      </c>
      <c r="F6" s="1" t="s">
        <v>381</v>
      </c>
      <c r="G6" s="1" t="s">
        <v>557</v>
      </c>
      <c r="H6" s="1" t="s">
        <v>382</v>
      </c>
      <c r="I6" s="1" t="s">
        <v>383</v>
      </c>
      <c r="J6" s="1" t="s">
        <v>384</v>
      </c>
      <c r="K6" s="1" t="s">
        <v>385</v>
      </c>
      <c r="L6" s="1" t="s">
        <v>386</v>
      </c>
      <c r="M6" s="1" t="s">
        <v>387</v>
      </c>
      <c r="N6" s="1" t="s">
        <v>388</v>
      </c>
      <c r="O6" s="1" t="s">
        <v>389</v>
      </c>
      <c r="P6" s="1" t="s">
        <v>390</v>
      </c>
      <c r="Q6" s="1" t="s">
        <v>391</v>
      </c>
      <c r="R6" s="1" t="s">
        <v>558</v>
      </c>
      <c r="S6" s="1" t="s">
        <v>392</v>
      </c>
      <c r="T6" s="1" t="s">
        <v>393</v>
      </c>
      <c r="U6" s="1" t="s">
        <v>394</v>
      </c>
      <c r="V6" s="1" t="s">
        <v>395</v>
      </c>
      <c r="W6" s="1" t="s">
        <v>396</v>
      </c>
      <c r="X6" s="1" t="s">
        <v>397</v>
      </c>
      <c r="Y6" s="1" t="s">
        <v>398</v>
      </c>
      <c r="Z6" s="1" t="s">
        <v>399</v>
      </c>
      <c r="AA6" s="1" t="s">
        <v>400</v>
      </c>
      <c r="AB6" s="1" t="s">
        <v>401</v>
      </c>
      <c r="AC6" s="1" t="s">
        <v>559</v>
      </c>
      <c r="AD6" s="1" t="s">
        <v>402</v>
      </c>
      <c r="AE6" s="1" t="s">
        <v>403</v>
      </c>
      <c r="AF6" s="1" t="s">
        <v>404</v>
      </c>
      <c r="AG6" s="1" t="s">
        <v>405</v>
      </c>
      <c r="AH6" s="1" t="s">
        <v>406</v>
      </c>
      <c r="AI6" s="1" t="s">
        <v>407</v>
      </c>
      <c r="AJ6" s="1" t="s">
        <v>408</v>
      </c>
      <c r="AK6" s="1" t="s">
        <v>409</v>
      </c>
      <c r="AL6" s="1" t="s">
        <v>410</v>
      </c>
      <c r="AM6" s="1" t="s">
        <v>411</v>
      </c>
      <c r="AN6" s="1" t="s">
        <v>560</v>
      </c>
      <c r="AO6" s="1" t="s">
        <v>412</v>
      </c>
      <c r="AP6" s="1" t="s">
        <v>413</v>
      </c>
      <c r="AQ6" s="1" t="s">
        <v>414</v>
      </c>
      <c r="AR6" s="1" t="s">
        <v>415</v>
      </c>
      <c r="AS6" s="1" t="s">
        <v>416</v>
      </c>
      <c r="AT6" s="1" t="s">
        <v>417</v>
      </c>
      <c r="AU6" s="1" t="s">
        <v>418</v>
      </c>
      <c r="AV6" s="1" t="s">
        <v>419</v>
      </c>
      <c r="AW6" s="1" t="s">
        <v>420</v>
      </c>
      <c r="AX6" s="1" t="s">
        <v>421</v>
      </c>
      <c r="AY6" s="1" t="s">
        <v>561</v>
      </c>
      <c r="AZ6" s="1" t="s">
        <v>422</v>
      </c>
      <c r="BA6" s="1" t="s">
        <v>423</v>
      </c>
      <c r="BB6" s="1" t="s">
        <v>424</v>
      </c>
      <c r="BC6" s="1" t="s">
        <v>425</v>
      </c>
      <c r="BD6" s="1" t="s">
        <v>426</v>
      </c>
      <c r="BE6" s="1" t="s">
        <v>427</v>
      </c>
      <c r="BF6" s="1" t="s">
        <v>428</v>
      </c>
      <c r="BG6" s="1" t="s">
        <v>429</v>
      </c>
      <c r="BH6" s="1" t="s">
        <v>430</v>
      </c>
      <c r="BI6" s="1" t="s">
        <v>431</v>
      </c>
      <c r="BJ6" s="1" t="s">
        <v>562</v>
      </c>
      <c r="BK6" s="1" t="s">
        <v>432</v>
      </c>
      <c r="BL6" s="1" t="s">
        <v>433</v>
      </c>
      <c r="BM6" s="1" t="s">
        <v>434</v>
      </c>
      <c r="BN6" s="1" t="s">
        <v>435</v>
      </c>
      <c r="BO6" s="1" t="s">
        <v>436</v>
      </c>
      <c r="BP6" s="1" t="s">
        <v>437</v>
      </c>
      <c r="BQ6" s="1" t="s">
        <v>438</v>
      </c>
      <c r="BR6" s="1" t="s">
        <v>439</v>
      </c>
      <c r="BS6" s="1" t="s">
        <v>440</v>
      </c>
      <c r="BT6" s="1" t="s">
        <v>441</v>
      </c>
      <c r="BU6" s="1" t="s">
        <v>563</v>
      </c>
      <c r="BV6" s="1" t="s">
        <v>442</v>
      </c>
      <c r="BW6" s="1" t="s">
        <v>443</v>
      </c>
      <c r="BX6" s="1" t="s">
        <v>444</v>
      </c>
      <c r="BY6" s="1" t="s">
        <v>445</v>
      </c>
      <c r="BZ6" s="1" t="s">
        <v>446</v>
      </c>
      <c r="CA6" s="1" t="s">
        <v>447</v>
      </c>
      <c r="CB6" s="1" t="s">
        <v>448</v>
      </c>
      <c r="CC6" s="1" t="s">
        <v>449</v>
      </c>
      <c r="CD6" s="1" t="s">
        <v>450</v>
      </c>
      <c r="CE6" s="1" t="s">
        <v>451</v>
      </c>
      <c r="CF6" s="1" t="s">
        <v>564</v>
      </c>
      <c r="CG6" s="1" t="s">
        <v>452</v>
      </c>
      <c r="CH6" s="1" t="s">
        <v>453</v>
      </c>
      <c r="CI6" s="1" t="s">
        <v>454</v>
      </c>
      <c r="CJ6" s="1" t="s">
        <v>455</v>
      </c>
      <c r="CK6" s="1" t="s">
        <v>456</v>
      </c>
      <c r="CL6" s="1" t="s">
        <v>457</v>
      </c>
      <c r="CM6" s="1" t="s">
        <v>458</v>
      </c>
      <c r="CN6" s="1" t="s">
        <v>459</v>
      </c>
      <c r="CO6" s="1" t="s">
        <v>460</v>
      </c>
      <c r="CP6" s="1" t="s">
        <v>461</v>
      </c>
      <c r="CQ6" s="1" t="s">
        <v>565</v>
      </c>
      <c r="CR6" s="1" t="s">
        <v>462</v>
      </c>
      <c r="CS6" s="1" t="s">
        <v>463</v>
      </c>
      <c r="CT6" s="1" t="s">
        <v>464</v>
      </c>
      <c r="CU6" s="1" t="s">
        <v>465</v>
      </c>
      <c r="CV6" s="1" t="s">
        <v>466</v>
      </c>
      <c r="CW6" s="1" t="s">
        <v>467</v>
      </c>
      <c r="CX6" s="1" t="s">
        <v>468</v>
      </c>
      <c r="CY6" s="1" t="s">
        <v>469</v>
      </c>
      <c r="CZ6" s="1" t="s">
        <v>470</v>
      </c>
      <c r="DA6" s="1" t="s">
        <v>471</v>
      </c>
      <c r="DB6" s="1" t="s">
        <v>566</v>
      </c>
      <c r="DC6" s="1" t="s">
        <v>472</v>
      </c>
      <c r="DD6" s="1" t="s">
        <v>473</v>
      </c>
      <c r="DE6" s="1" t="s">
        <v>474</v>
      </c>
      <c r="DF6" s="1" t="s">
        <v>475</v>
      </c>
      <c r="DG6" s="1" t="s">
        <v>476</v>
      </c>
      <c r="DH6" s="25" t="s">
        <v>477</v>
      </c>
      <c r="DI6" s="25" t="s">
        <v>2</v>
      </c>
      <c r="DJ6" s="25" t="s">
        <v>478</v>
      </c>
      <c r="DK6" s="25" t="s">
        <v>479</v>
      </c>
      <c r="DL6" s="25" t="s">
        <v>480</v>
      </c>
      <c r="DM6" s="25" t="s">
        <v>481</v>
      </c>
      <c r="DN6" s="25" t="s">
        <v>482</v>
      </c>
      <c r="DO6" s="25" t="s">
        <v>483</v>
      </c>
      <c r="DP6" s="25" t="s">
        <v>484</v>
      </c>
      <c r="DQ6" s="25" t="s">
        <v>485</v>
      </c>
      <c r="DR6" s="25" t="s">
        <v>486</v>
      </c>
      <c r="DS6" s="25" t="s">
        <v>487</v>
      </c>
      <c r="DT6" s="25" t="s">
        <v>488</v>
      </c>
      <c r="DU6" s="25" t="s">
        <v>489</v>
      </c>
      <c r="DV6" s="25" t="s">
        <v>490</v>
      </c>
      <c r="DW6" s="25" t="s">
        <v>491</v>
      </c>
      <c r="DX6" s="25" t="s">
        <v>492</v>
      </c>
      <c r="DY6" s="25" t="s">
        <v>493</v>
      </c>
      <c r="DZ6" s="25" t="s">
        <v>494</v>
      </c>
      <c r="EA6" s="25" t="s">
        <v>495</v>
      </c>
      <c r="EB6" s="25" t="s">
        <v>496</v>
      </c>
      <c r="EC6" s="25" t="s">
        <v>497</v>
      </c>
      <c r="ED6" s="25" t="s">
        <v>498</v>
      </c>
      <c r="EE6" s="25" t="s">
        <v>499</v>
      </c>
      <c r="EF6" s="25" t="s">
        <v>500</v>
      </c>
      <c r="EG6" s="25" t="s">
        <v>501</v>
      </c>
      <c r="EH6" s="25" t="s">
        <v>502</v>
      </c>
      <c r="EI6" s="25" t="s">
        <v>503</v>
      </c>
      <c r="EJ6" s="25" t="s">
        <v>504</v>
      </c>
      <c r="EK6" s="25" t="s">
        <v>505</v>
      </c>
      <c r="EL6" s="25" t="s">
        <v>506</v>
      </c>
      <c r="EM6" s="25" t="s">
        <v>507</v>
      </c>
      <c r="EN6" s="25" t="s">
        <v>508</v>
      </c>
      <c r="EO6" s="25" t="s">
        <v>509</v>
      </c>
      <c r="EP6" s="25" t="s">
        <v>510</v>
      </c>
      <c r="EQ6" s="25" t="s">
        <v>511</v>
      </c>
      <c r="ER6" s="25" t="s">
        <v>512</v>
      </c>
      <c r="ES6" s="25" t="s">
        <v>513</v>
      </c>
      <c r="ET6" s="25" t="s">
        <v>514</v>
      </c>
      <c r="EU6" s="25" t="s">
        <v>515</v>
      </c>
      <c r="EV6" s="25" t="s">
        <v>516</v>
      </c>
      <c r="EW6" s="25" t="s">
        <v>517</v>
      </c>
      <c r="EX6" s="25" t="s">
        <v>518</v>
      </c>
      <c r="EY6" s="25" t="s">
        <v>519</v>
      </c>
      <c r="EZ6" s="25" t="s">
        <v>520</v>
      </c>
      <c r="FA6" s="25" t="s">
        <v>521</v>
      </c>
      <c r="FB6" s="25" t="s">
        <v>522</v>
      </c>
      <c r="FC6" s="25" t="s">
        <v>523</v>
      </c>
      <c r="FD6" s="25" t="s">
        <v>524</v>
      </c>
      <c r="FE6" s="25" t="s">
        <v>525</v>
      </c>
      <c r="FF6" s="25" t="s">
        <v>526</v>
      </c>
      <c r="FG6" s="25" t="s">
        <v>527</v>
      </c>
      <c r="FH6" s="25" t="s">
        <v>528</v>
      </c>
      <c r="FI6" s="25" t="s">
        <v>3</v>
      </c>
      <c r="FJ6" s="25" t="s">
        <v>529</v>
      </c>
      <c r="FK6" s="25" t="s">
        <v>4</v>
      </c>
      <c r="FL6" s="25" t="s">
        <v>530</v>
      </c>
      <c r="FM6" s="25" t="s">
        <v>531</v>
      </c>
      <c r="FN6" s="25" t="s">
        <v>532</v>
      </c>
      <c r="FO6" s="25" t="s">
        <v>533</v>
      </c>
      <c r="FP6" s="25" t="s">
        <v>534</v>
      </c>
      <c r="FQ6" s="25" t="s">
        <v>535</v>
      </c>
      <c r="FR6" s="25" t="s">
        <v>536</v>
      </c>
      <c r="FS6" s="25" t="s">
        <v>537</v>
      </c>
      <c r="FT6" s="25" t="s">
        <v>538</v>
      </c>
      <c r="FU6" s="25" t="s">
        <v>539</v>
      </c>
      <c r="FV6" s="25" t="s">
        <v>540</v>
      </c>
      <c r="FW6" s="25" t="s">
        <v>541</v>
      </c>
      <c r="FX6" s="25" t="s">
        <v>542</v>
      </c>
      <c r="FY6" s="25" t="s">
        <v>543</v>
      </c>
      <c r="FZ6" s="25" t="s">
        <v>544</v>
      </c>
      <c r="GA6" s="25" t="s">
        <v>545</v>
      </c>
      <c r="GB6" s="25" t="s">
        <v>546</v>
      </c>
      <c r="GC6" s="25" t="s">
        <v>547</v>
      </c>
      <c r="GD6" s="25" t="s">
        <v>548</v>
      </c>
      <c r="GE6" s="25" t="s">
        <v>549</v>
      </c>
      <c r="GF6" s="25" t="s">
        <v>550</v>
      </c>
      <c r="GG6" s="25" t="s">
        <v>551</v>
      </c>
      <c r="GH6" s="25" t="s">
        <v>552</v>
      </c>
      <c r="GI6" s="25" t="s">
        <v>552</v>
      </c>
      <c r="GJ6" s="25" t="s">
        <v>552</v>
      </c>
      <c r="GK6" s="25" t="s">
        <v>552</v>
      </c>
      <c r="GL6" s="25" t="s">
        <v>552</v>
      </c>
      <c r="GM6" s="25" t="s">
        <v>552</v>
      </c>
      <c r="GN6" s="25" t="s">
        <v>552</v>
      </c>
      <c r="GO6" s="25" t="s">
        <v>552</v>
      </c>
      <c r="GP6" s="25" t="s">
        <v>552</v>
      </c>
      <c r="GQ6" s="25" t="s">
        <v>552</v>
      </c>
      <c r="GR6" s="17" t="s">
        <v>5</v>
      </c>
    </row>
    <row r="7" spans="1:200" s="6" customFormat="1">
      <c r="A7" s="6" t="str">
        <f>IFERROR(IF('成果報告書（まとめ）'!S2="","-",'成果報告書（まとめ）'!S2),"-")</f>
        <v>-</v>
      </c>
      <c r="B7" s="6" t="str">
        <f>IFERROR(IF('成果報告書（まとめ）'!C11="","-",'成果報告書（まとめ）'!C11),"-")</f>
        <v>-</v>
      </c>
      <c r="C7" s="6" t="str">
        <f ca="1">IFERROR(IF('成果報告書（まとめ）'!E11="","-",'成果報告書（まとめ）'!E11),"-")</f>
        <v>-</v>
      </c>
      <c r="D7" s="6" t="str">
        <f ca="1">IFERROR(IF('成果報告書（まとめ）'!F11="","-",'成果報告書（まとめ）'!F11),"-")</f>
        <v>-</v>
      </c>
      <c r="E7" s="6" t="str">
        <f ca="1">IFERROR(IF('成果報告書（まとめ）'!K11="","-",'成果報告書（まとめ）'!K11),"-")</f>
        <v>-</v>
      </c>
      <c r="F7" s="6" t="str">
        <f ca="1">IFERROR(IF('成果報告書（まとめ）'!L11="","-",'成果報告書（まとめ）'!L11),"-")</f>
        <v>-</v>
      </c>
      <c r="G7" s="6" t="str">
        <f ca="1">IFERROR(IF('成果報告書（まとめ）'!M11="","-",'成果報告書（まとめ）'!M11),"-")</f>
        <v>-</v>
      </c>
      <c r="H7" s="6">
        <f ca="1">IFERROR(IF('成果報告書（まとめ）'!N11="","-",'成果報告書（まとめ）'!N11),"-")</f>
        <v>0</v>
      </c>
      <c r="I7" s="6">
        <f ca="1">IFERROR(IF('成果報告書（まとめ）'!O11="","-",'成果報告書（まとめ）'!O11),"-")</f>
        <v>0</v>
      </c>
      <c r="J7" s="6">
        <f ca="1">IFERROR(IF('成果報告書（まとめ）'!P11="","-",'成果報告書（まとめ）'!P11),"-")</f>
        <v>0</v>
      </c>
      <c r="K7" s="6">
        <f ca="1">IFERROR(IF('成果報告書（まとめ）'!Q11="","-",'成果報告書（まとめ）'!Q11),"-")</f>
        <v>0</v>
      </c>
      <c r="L7" s="6">
        <f ca="1">IFERROR(IF('成果報告書（まとめ）'!R11="","-",'成果報告書（まとめ）'!R11),"-")</f>
        <v>0</v>
      </c>
      <c r="M7" s="6" t="str">
        <f>IFERROR(IF('成果報告書（まとめ）'!C12="","-",'成果報告書（まとめ）'!C12),"-")</f>
        <v>-</v>
      </c>
      <c r="N7" s="6" t="str">
        <f ca="1">IFERROR(IF('成果報告書（まとめ）'!E12="","-",'成果報告書（まとめ）'!E12),"-")</f>
        <v>-</v>
      </c>
      <c r="O7" s="6" t="str">
        <f ca="1">IFERROR(IF('成果報告書（まとめ）'!F12="","-",'成果報告書（まとめ）'!F12),"-")</f>
        <v>-</v>
      </c>
      <c r="P7" s="6" t="str">
        <f ca="1">IFERROR(IF('成果報告書（まとめ）'!K12="","-",'成果報告書（まとめ）'!K12),"-")</f>
        <v>-</v>
      </c>
      <c r="Q7" s="6" t="str">
        <f ca="1">IFERROR(IF('成果報告書（まとめ）'!L12="","-",'成果報告書（まとめ）'!L12),"-")</f>
        <v>-</v>
      </c>
      <c r="R7" s="6" t="str">
        <f ca="1">IFERROR(IF('成果報告書（まとめ）'!M12="","-",'成果報告書（まとめ）'!M12),"-")</f>
        <v>-</v>
      </c>
      <c r="S7" s="6">
        <f ca="1">IFERROR(IF('成果報告書（まとめ）'!N12="","-",'成果報告書（まとめ）'!N12),"-")</f>
        <v>0</v>
      </c>
      <c r="T7" s="6">
        <f ca="1">IFERROR(IF('成果報告書（まとめ）'!O12="","-",'成果報告書（まとめ）'!O12),"-")</f>
        <v>0</v>
      </c>
      <c r="U7" s="6">
        <f ca="1">IFERROR(IF('成果報告書（まとめ）'!P12="","-",'成果報告書（まとめ）'!P12),"-")</f>
        <v>0</v>
      </c>
      <c r="V7" s="6">
        <f ca="1">IFERROR(IF('成果報告書（まとめ）'!Q12="","-",'成果報告書（まとめ）'!Q12),"-")</f>
        <v>0</v>
      </c>
      <c r="W7" s="6">
        <f ca="1">IFERROR(IF('成果報告書（まとめ）'!R12="","-",'成果報告書（まとめ）'!R12),"-")</f>
        <v>0</v>
      </c>
      <c r="X7" s="6" t="str">
        <f>IFERROR(IF('成果報告書（まとめ）'!C13="","-",'成果報告書（まとめ）'!C13),"-")</f>
        <v>-</v>
      </c>
      <c r="Y7" s="6" t="str">
        <f ca="1">IFERROR(IF('成果報告書（まとめ）'!E13="","-",'成果報告書（まとめ）'!E13),"-")</f>
        <v>-</v>
      </c>
      <c r="Z7" s="6" t="str">
        <f ca="1">IFERROR(IF('成果報告書（まとめ）'!F13="","-",'成果報告書（まとめ）'!F13),"-")</f>
        <v>-</v>
      </c>
      <c r="AA7" s="6" t="str">
        <f ca="1">IFERROR(IF('成果報告書（まとめ）'!K13="","-",'成果報告書（まとめ）'!K13),"-")</f>
        <v>-</v>
      </c>
      <c r="AB7" s="6" t="str">
        <f ca="1">IFERROR(IF('成果報告書（まとめ）'!L13="","-",'成果報告書（まとめ）'!L13),"-")</f>
        <v>-</v>
      </c>
      <c r="AC7" s="6" t="str">
        <f ca="1">IFERROR(IF('成果報告書（まとめ）'!M13="","-",'成果報告書（まとめ）'!M13),"-")</f>
        <v>-</v>
      </c>
      <c r="AD7" s="6">
        <f ca="1">IFERROR(IF('成果報告書（まとめ）'!N13="","-",'成果報告書（まとめ）'!N13),"-")</f>
        <v>0</v>
      </c>
      <c r="AE7" s="6">
        <f ca="1">IFERROR(IF('成果報告書（まとめ）'!O13="","-",'成果報告書（まとめ）'!O13),"-")</f>
        <v>0</v>
      </c>
      <c r="AF7" s="6">
        <f ca="1">IFERROR(IF('成果報告書（まとめ）'!P13="","-",'成果報告書（まとめ）'!P13),"-")</f>
        <v>0</v>
      </c>
      <c r="AG7" s="6">
        <f ca="1">IFERROR(IF('成果報告書（まとめ）'!Q13="","-",'成果報告書（まとめ）'!Q13),"-")</f>
        <v>0</v>
      </c>
      <c r="AH7" s="6">
        <f ca="1">IFERROR(IF('成果報告書（まとめ）'!R13="","-",'成果報告書（まとめ）'!R13),"-")</f>
        <v>0</v>
      </c>
      <c r="AI7" s="6" t="str">
        <f>IFERROR(IF('成果報告書（まとめ）'!C14="","-",'成果報告書（まとめ）'!C14),"-")</f>
        <v>-</v>
      </c>
      <c r="AJ7" s="6" t="str">
        <f ca="1">IFERROR(IF('成果報告書（まとめ）'!E14="","-",'成果報告書（まとめ）'!E14),"-")</f>
        <v>-</v>
      </c>
      <c r="AK7" s="6" t="str">
        <f ca="1">IFERROR(IF('成果報告書（まとめ）'!F14="","-",'成果報告書（まとめ）'!F14),"-")</f>
        <v>-</v>
      </c>
      <c r="AL7" s="6" t="str">
        <f ca="1">IFERROR(IF('成果報告書（まとめ）'!K14="","-",'成果報告書（まとめ）'!K14),"-")</f>
        <v>-</v>
      </c>
      <c r="AM7" s="6" t="str">
        <f ca="1">IFERROR(IF('成果報告書（まとめ）'!L14="","-",'成果報告書（まとめ）'!L14),"-")</f>
        <v>-</v>
      </c>
      <c r="AN7" s="6" t="str">
        <f ca="1">IFERROR(IF('成果報告書（まとめ）'!M14="","-",'成果報告書（まとめ）'!M14),"-")</f>
        <v>-</v>
      </c>
      <c r="AO7" s="6">
        <f ca="1">IFERROR(IF('成果報告書（まとめ）'!N14="","-",'成果報告書（まとめ）'!N14),"-")</f>
        <v>0</v>
      </c>
      <c r="AP7" s="6">
        <f ca="1">IFERROR(IF('成果報告書（まとめ）'!O14="","-",'成果報告書（まとめ）'!O14),"-")</f>
        <v>0</v>
      </c>
      <c r="AQ7" s="6">
        <f ca="1">IFERROR(IF('成果報告書（まとめ）'!P14="","-",'成果報告書（まとめ）'!P14),"-")</f>
        <v>0</v>
      </c>
      <c r="AR7" s="6">
        <f ca="1">IFERROR(IF('成果報告書（まとめ）'!Q14="","-",'成果報告書（まとめ）'!Q14),"-")</f>
        <v>0</v>
      </c>
      <c r="AS7" s="6">
        <f ca="1">IFERROR(IF('成果報告書（まとめ）'!R14="","-",'成果報告書（まとめ）'!R14),"-")</f>
        <v>0</v>
      </c>
      <c r="AT7" s="6" t="str">
        <f>IFERROR(IF('成果報告書（まとめ）'!C15="","-",'成果報告書（まとめ）'!C15),"-")</f>
        <v>-</v>
      </c>
      <c r="AU7" s="6" t="str">
        <f ca="1">IFERROR(IF('成果報告書（まとめ）'!E15="","-",'成果報告書（まとめ）'!E15),"-")</f>
        <v>-</v>
      </c>
      <c r="AV7" s="6" t="str">
        <f ca="1">IFERROR(IF('成果報告書（まとめ）'!F15="","-",'成果報告書（まとめ）'!F15),"-")</f>
        <v>-</v>
      </c>
      <c r="AW7" s="6" t="str">
        <f ca="1">IFERROR(IF('成果報告書（まとめ）'!K15="","-",'成果報告書（まとめ）'!K15),"-")</f>
        <v>-</v>
      </c>
      <c r="AX7" s="6" t="str">
        <f ca="1">IFERROR(IF('成果報告書（まとめ）'!L15="","-",'成果報告書（まとめ）'!L15),"-")</f>
        <v>-</v>
      </c>
      <c r="AY7" s="6" t="str">
        <f ca="1">IFERROR(IF('成果報告書（まとめ）'!M15="","-",'成果報告書（まとめ）'!M15),"-")</f>
        <v>-</v>
      </c>
      <c r="AZ7" s="6">
        <f ca="1">IFERROR(IF('成果報告書（まとめ）'!N15="","-",'成果報告書（まとめ）'!N15),"-")</f>
        <v>0</v>
      </c>
      <c r="BA7" s="6">
        <f ca="1">IFERROR(IF('成果報告書（まとめ）'!O15="","-",'成果報告書（まとめ）'!O15),"-")</f>
        <v>0</v>
      </c>
      <c r="BB7" s="6">
        <f ca="1">IFERROR(IF('成果報告書（まとめ）'!P15="","-",'成果報告書（まとめ）'!P15),"-")</f>
        <v>0</v>
      </c>
      <c r="BC7" s="6">
        <f ca="1">IFERROR(IF('成果報告書（まとめ）'!Q15="","-",'成果報告書（まとめ）'!Q15),"-")</f>
        <v>0</v>
      </c>
      <c r="BD7" s="6">
        <f ca="1">IFERROR(IF('成果報告書（まとめ）'!R15="","-",'成果報告書（まとめ）'!R15),"-")</f>
        <v>0</v>
      </c>
      <c r="BE7" s="6" t="str">
        <f>IFERROR(IF('成果報告書（まとめ）'!C16="","-",'成果報告書（まとめ）'!C16),"-")</f>
        <v>-</v>
      </c>
      <c r="BF7" s="6" t="str">
        <f ca="1">IFERROR(IF('成果報告書（まとめ）'!E16="","-",'成果報告書（まとめ）'!E16),"-")</f>
        <v>-</v>
      </c>
      <c r="BG7" s="6" t="str">
        <f ca="1">IFERROR(IF('成果報告書（まとめ）'!F16="","-",'成果報告書（まとめ）'!F16),"-")</f>
        <v>-</v>
      </c>
      <c r="BH7" s="6" t="str">
        <f ca="1">IFERROR(IF('成果報告書（まとめ）'!K16="","-",'成果報告書（まとめ）'!K16),"-")</f>
        <v>-</v>
      </c>
      <c r="BI7" s="6" t="str">
        <f ca="1">IFERROR(IF('成果報告書（まとめ）'!L16="","-",'成果報告書（まとめ）'!L16),"-")</f>
        <v>-</v>
      </c>
      <c r="BJ7" s="6" t="str">
        <f ca="1">IFERROR(IF('成果報告書（まとめ）'!M16="","-",'成果報告書（まとめ）'!M16),"-")</f>
        <v>-</v>
      </c>
      <c r="BK7" s="6">
        <f ca="1">IFERROR(IF('成果報告書（まとめ）'!N16="","-",'成果報告書（まとめ）'!N16),"-")</f>
        <v>0</v>
      </c>
      <c r="BL7" s="6">
        <f ca="1">IFERROR(IF('成果報告書（まとめ）'!O16="","-",'成果報告書（まとめ）'!O16),"-")</f>
        <v>0</v>
      </c>
      <c r="BM7" s="6">
        <f ca="1">IFERROR(IF('成果報告書（まとめ）'!P16="","-",'成果報告書（まとめ）'!P16),"-")</f>
        <v>0</v>
      </c>
      <c r="BN7" s="6">
        <f ca="1">IFERROR(IF('成果報告書（まとめ）'!Q16="","-",'成果報告書（まとめ）'!Q16),"-")</f>
        <v>0</v>
      </c>
      <c r="BO7" s="6">
        <f ca="1">IFERROR(IF('成果報告書（まとめ）'!R16="","-",'成果報告書（まとめ）'!R16),"-")</f>
        <v>0</v>
      </c>
      <c r="BP7" s="6" t="str">
        <f>IFERROR(IF('成果報告書（まとめ）'!C17="","-",'成果報告書（まとめ）'!C17),"-")</f>
        <v>-</v>
      </c>
      <c r="BQ7" s="6" t="str">
        <f ca="1">IFERROR(IF('成果報告書（まとめ）'!E17="","-",'成果報告書（まとめ）'!E17),"-")</f>
        <v>-</v>
      </c>
      <c r="BR7" s="6" t="str">
        <f ca="1">IFERROR(IF('成果報告書（まとめ）'!F17="","-",'成果報告書（まとめ）'!F17),"-")</f>
        <v>-</v>
      </c>
      <c r="BS7" s="6" t="str">
        <f ca="1">IFERROR(IF('成果報告書（まとめ）'!K17="","-",'成果報告書（まとめ）'!K17),"-")</f>
        <v>-</v>
      </c>
      <c r="BT7" s="6" t="str">
        <f ca="1">IFERROR(IF('成果報告書（まとめ）'!L17="","-",'成果報告書（まとめ）'!L17),"-")</f>
        <v>-</v>
      </c>
      <c r="BU7" s="6" t="str">
        <f ca="1">IFERROR(IF('成果報告書（まとめ）'!M17="","-",'成果報告書（まとめ）'!M17),"-")</f>
        <v>-</v>
      </c>
      <c r="BV7" s="6">
        <f ca="1">IFERROR(IF('成果報告書（まとめ）'!N17="","-",'成果報告書（まとめ）'!N17),"-")</f>
        <v>0</v>
      </c>
      <c r="BW7" s="6">
        <f ca="1">IFERROR(IF('成果報告書（まとめ）'!O17="","-",'成果報告書（まとめ）'!O17),"-")</f>
        <v>0</v>
      </c>
      <c r="BX7" s="6">
        <f ca="1">IFERROR(IF('成果報告書（まとめ）'!P17="","-",'成果報告書（まとめ）'!P17),"-")</f>
        <v>0</v>
      </c>
      <c r="BY7" s="6">
        <f ca="1">IFERROR(IF('成果報告書（まとめ）'!Q17="","-",'成果報告書（まとめ）'!Q17),"-")</f>
        <v>0</v>
      </c>
      <c r="BZ7" s="6">
        <f ca="1">IFERROR(IF('成果報告書（まとめ）'!R17="","-",'成果報告書（まとめ）'!R17),"-")</f>
        <v>0</v>
      </c>
      <c r="CA7" s="6" t="str">
        <f>IFERROR(IF('成果報告書（まとめ）'!C18="","-",'成果報告書（まとめ）'!C18),"-")</f>
        <v>-</v>
      </c>
      <c r="CB7" s="6" t="str">
        <f ca="1">IFERROR(IF('成果報告書（まとめ）'!E18="","-",'成果報告書（まとめ）'!E18),"-")</f>
        <v>-</v>
      </c>
      <c r="CC7" s="6" t="str">
        <f ca="1">IFERROR(IF('成果報告書（まとめ）'!F18="","-",'成果報告書（まとめ）'!F18),"-")</f>
        <v>-</v>
      </c>
      <c r="CD7" s="6" t="str">
        <f ca="1">IFERROR(IF('成果報告書（まとめ）'!K18="","-",'成果報告書（まとめ）'!K18),"-")</f>
        <v>-</v>
      </c>
      <c r="CE7" s="6" t="str">
        <f ca="1">IFERROR(IF('成果報告書（まとめ）'!L18="","-",'成果報告書（まとめ）'!L18),"-")</f>
        <v>-</v>
      </c>
      <c r="CF7" s="6" t="str">
        <f ca="1">IFERROR(IF('成果報告書（まとめ）'!M18="","-",'成果報告書（まとめ）'!M18),"-")</f>
        <v>-</v>
      </c>
      <c r="CG7" s="6">
        <f ca="1">IFERROR(IF('成果報告書（まとめ）'!N18="","-",'成果報告書（まとめ）'!N18),"-")</f>
        <v>0</v>
      </c>
      <c r="CH7" s="6">
        <f ca="1">IFERROR(IF('成果報告書（まとめ）'!O18="","-",'成果報告書（まとめ）'!O18),"-")</f>
        <v>0</v>
      </c>
      <c r="CI7" s="6">
        <f ca="1">IFERROR(IF('成果報告書（まとめ）'!P18="","-",'成果報告書（まとめ）'!P18),"-")</f>
        <v>0</v>
      </c>
      <c r="CJ7" s="6">
        <f ca="1">IFERROR(IF('成果報告書（まとめ）'!Q18="","-",'成果報告書（まとめ）'!Q18),"-")</f>
        <v>0</v>
      </c>
      <c r="CK7" s="6">
        <f ca="1">IFERROR(IF('成果報告書（まとめ）'!R18="","-",'成果報告書（まとめ）'!R18),"-")</f>
        <v>0</v>
      </c>
      <c r="CL7" s="6" t="str">
        <f>IFERROR(IF('成果報告書（まとめ）'!C19="","-",'成果報告書（まとめ）'!C19),"-")</f>
        <v>-</v>
      </c>
      <c r="CM7" s="6" t="str">
        <f ca="1">IFERROR(IF('成果報告書（まとめ）'!E19="","-",'成果報告書（まとめ）'!E19),"-")</f>
        <v>-</v>
      </c>
      <c r="CN7" s="6" t="str">
        <f ca="1">IFERROR(IF('成果報告書（まとめ）'!F19="","-",'成果報告書（まとめ）'!F19),"-")</f>
        <v>-</v>
      </c>
      <c r="CO7" s="6" t="str">
        <f ca="1">IFERROR(IF('成果報告書（まとめ）'!K19="","-",'成果報告書（まとめ）'!K19),"-")</f>
        <v>-</v>
      </c>
      <c r="CP7" s="6" t="str">
        <f ca="1">IFERROR(IF('成果報告書（まとめ）'!L19="","-",'成果報告書（まとめ）'!L19),"-")</f>
        <v>-</v>
      </c>
      <c r="CQ7" s="6" t="str">
        <f ca="1">IFERROR(IF('成果報告書（まとめ）'!M19="","-",'成果報告書（まとめ）'!M19),"-")</f>
        <v>-</v>
      </c>
      <c r="CR7" s="6">
        <f ca="1">IFERROR(IF('成果報告書（まとめ）'!N19="","-",'成果報告書（まとめ）'!N19),"-")</f>
        <v>0</v>
      </c>
      <c r="CS7" s="6">
        <f ca="1">IFERROR(IF('成果報告書（まとめ）'!O19="","-",'成果報告書（まとめ）'!O19),"-")</f>
        <v>0</v>
      </c>
      <c r="CT7" s="6">
        <f ca="1">IFERROR(IF('成果報告書（まとめ）'!P19="","-",'成果報告書（まとめ）'!P19),"-")</f>
        <v>0</v>
      </c>
      <c r="CU7" s="6">
        <f ca="1">IFERROR(IF('成果報告書（まとめ）'!Q19="","-",'成果報告書（まとめ）'!Q19),"-")</f>
        <v>0</v>
      </c>
      <c r="CV7" s="6">
        <f ca="1">IFERROR(IF('成果報告書（まとめ）'!R19="","-",'成果報告書（まとめ）'!R19),"-")</f>
        <v>0</v>
      </c>
      <c r="CW7" s="6" t="str">
        <f>IFERROR(IF('成果報告書（まとめ）'!C20="","-",'成果報告書（まとめ）'!C20),"-")</f>
        <v>-</v>
      </c>
      <c r="CX7" s="6" t="str">
        <f ca="1">IFERROR(IF('成果報告書（まとめ）'!E20="","-",'成果報告書（まとめ）'!E20),"-")</f>
        <v>-</v>
      </c>
      <c r="CY7" s="6" t="str">
        <f ca="1">IFERROR(IF('成果報告書（まとめ）'!F20="","-",'成果報告書（まとめ）'!F20),"-")</f>
        <v>-</v>
      </c>
      <c r="CZ7" s="6" t="str">
        <f ca="1">IFERROR(IF('成果報告書（まとめ）'!K20="","-",'成果報告書（まとめ）'!K20),"-")</f>
        <v>-</v>
      </c>
      <c r="DA7" s="6" t="str">
        <f ca="1">IFERROR(IF('成果報告書（まとめ）'!L20="","-",'成果報告書（まとめ）'!L20),"-")</f>
        <v>-</v>
      </c>
      <c r="DB7" s="6" t="str">
        <f ca="1">IFERROR(IF('成果報告書（まとめ）'!M20="","-",'成果報告書（まとめ）'!M20),"-")</f>
        <v>-</v>
      </c>
      <c r="DC7" s="6">
        <f ca="1">IFERROR(IF('成果報告書（まとめ）'!N20="","-",'成果報告書（まとめ）'!N20),"-")</f>
        <v>0</v>
      </c>
      <c r="DD7" s="6">
        <f ca="1">IFERROR(IF('成果報告書（まとめ）'!O20="","-",'成果報告書（まとめ）'!O20),"-")</f>
        <v>0</v>
      </c>
      <c r="DE7" s="6">
        <f ca="1">IFERROR(IF('成果報告書（まとめ）'!P20="","-",'成果報告書（まとめ）'!P20),"-")</f>
        <v>0</v>
      </c>
      <c r="DF7" s="6">
        <f ca="1">IFERROR(IF('成果報告書（まとめ）'!Q20="","-",'成果報告書（まとめ）'!Q20),"-")</f>
        <v>0</v>
      </c>
      <c r="DG7" s="6">
        <f ca="1">IFERROR(IF('成果報告書（まとめ）'!R20="","-",'成果報告書（まとめ）'!R20),"-")</f>
        <v>0</v>
      </c>
      <c r="DH7" s="6" t="str">
        <f>IFERROR(IF('成果報告書（まとめ）'!C27="","-",'成果報告書（まとめ）'!C27),"-")</f>
        <v>-</v>
      </c>
      <c r="DI7" s="6" t="str">
        <f ca="1">IFERROR(IF('成果報告書（まとめ）'!E27="","-",'成果報告書（まとめ）'!E27),"-")</f>
        <v>-</v>
      </c>
      <c r="DJ7" s="6" t="str">
        <f>IFERROR(IF('成果報告書（まとめ）'!F27="","-",'成果報告書（まとめ）'!F27),"-")</f>
        <v>-</v>
      </c>
      <c r="DK7" s="6">
        <f>IFERROR(IF('成果報告書（まとめ）'!G27="","-",'成果報告書（まとめ）'!G27),"-")</f>
        <v>0</v>
      </c>
      <c r="DL7" s="6" t="str">
        <f>IFERROR(IF('成果報告書（まとめ）'!J27="","-",'成果報告書（まとめ）'!J27),"-")</f>
        <v>-</v>
      </c>
      <c r="DM7" s="6" t="str">
        <f>IFERROR(IF('成果報告書（まとめ）'!C28="","-",'成果報告書（まとめ）'!C28),"-")</f>
        <v>-</v>
      </c>
      <c r="DN7" s="6" t="str">
        <f ca="1">IFERROR(IF('成果報告書（まとめ）'!E28="","-",'成果報告書（まとめ）'!E28),"-")</f>
        <v>-</v>
      </c>
      <c r="DO7" s="6" t="str">
        <f>IFERROR(IF('成果報告書（まとめ）'!F28="","-",'成果報告書（まとめ）'!F28),"-")</f>
        <v>-</v>
      </c>
      <c r="DP7" s="6">
        <f>IFERROR(IF('成果報告書（まとめ）'!G28="","-",'成果報告書（まとめ）'!G28),"-")</f>
        <v>0</v>
      </c>
      <c r="DQ7" s="6" t="str">
        <f>IFERROR(IF('成果報告書（まとめ）'!J28="","-",'成果報告書（まとめ）'!J28),"-")</f>
        <v>-</v>
      </c>
      <c r="DR7" s="6" t="str">
        <f>IFERROR(IF('成果報告書（まとめ）'!C29="","-",'成果報告書（まとめ）'!C29),"-")</f>
        <v>-</v>
      </c>
      <c r="DS7" s="6" t="str">
        <f ca="1">IFERROR(IF('成果報告書（まとめ）'!E29="","-",'成果報告書（まとめ）'!E29),"-")</f>
        <v>-</v>
      </c>
      <c r="DT7" s="6" t="str">
        <f>IFERROR(IF('成果報告書（まとめ）'!F29="","-",'成果報告書（まとめ）'!F29),"-")</f>
        <v>-</v>
      </c>
      <c r="DU7" s="6">
        <f>IFERROR(IF('成果報告書（まとめ）'!G29="","-",'成果報告書（まとめ）'!G29),"-")</f>
        <v>0</v>
      </c>
      <c r="DV7" s="6" t="str">
        <f>IFERROR(IF('成果報告書（まとめ）'!J29="","-",'成果報告書（まとめ）'!J29),"-")</f>
        <v>-</v>
      </c>
      <c r="DW7" s="6" t="str">
        <f>IFERROR(IF('成果報告書（まとめ）'!C30="","-",'成果報告書（まとめ）'!C30),"-")</f>
        <v>-</v>
      </c>
      <c r="DX7" s="6" t="str">
        <f ca="1">IFERROR(IF('成果報告書（まとめ）'!E30="","-",'成果報告書（まとめ）'!E30),"-")</f>
        <v>-</v>
      </c>
      <c r="DY7" s="6" t="str">
        <f>IFERROR(IF('成果報告書（まとめ）'!F30="","-",'成果報告書（まとめ）'!F30),"-")</f>
        <v>-</v>
      </c>
      <c r="DZ7" s="6">
        <f>IFERROR(IF('成果報告書（まとめ）'!G30="","-",'成果報告書（まとめ）'!G30),"-")</f>
        <v>0</v>
      </c>
      <c r="EA7" s="6" t="str">
        <f>IFERROR(IF('成果報告書（まとめ）'!J30="","-",'成果報告書（まとめ）'!J30),"-")</f>
        <v>-</v>
      </c>
      <c r="EB7" s="6" t="str">
        <f>IFERROR(IF('成果報告書（まとめ）'!C31="","-",'成果報告書（まとめ）'!C31),"-")</f>
        <v>-</v>
      </c>
      <c r="EC7" s="6" t="str">
        <f ca="1">IFERROR(IF('成果報告書（まとめ）'!E31="","-",'成果報告書（まとめ）'!E31),"-")</f>
        <v>-</v>
      </c>
      <c r="ED7" s="6" t="str">
        <f>IFERROR(IF('成果報告書（まとめ）'!F31="","-",'成果報告書（まとめ）'!F31),"-")</f>
        <v>-</v>
      </c>
      <c r="EE7" s="6">
        <f>IFERROR(IF('成果報告書（まとめ）'!G31="","-",'成果報告書（まとめ）'!G31),"-")</f>
        <v>0</v>
      </c>
      <c r="EF7" s="6" t="str">
        <f>IFERROR(IF('成果報告書（まとめ）'!J31="","-",'成果報告書（まとめ）'!J31),"-")</f>
        <v>-</v>
      </c>
      <c r="EG7" s="6" t="str">
        <f>IFERROR(IF('成果報告書（まとめ）'!C32="","-",'成果報告書（まとめ）'!C32),"-")</f>
        <v>-</v>
      </c>
      <c r="EH7" s="6" t="str">
        <f ca="1">IFERROR(IF('成果報告書（まとめ）'!E32="","-",'成果報告書（まとめ）'!E32),"-")</f>
        <v>-</v>
      </c>
      <c r="EI7" s="6" t="str">
        <f>IFERROR(IF('成果報告書（まとめ）'!F32="","-",'成果報告書（まとめ）'!F32),"-")</f>
        <v>-</v>
      </c>
      <c r="EJ7" s="6">
        <f>IFERROR(IF('成果報告書（まとめ）'!G32="","-",'成果報告書（まとめ）'!G32),"-")</f>
        <v>0</v>
      </c>
      <c r="EK7" s="6" t="str">
        <f>IFERROR(IF('成果報告書（まとめ）'!J32="","-",'成果報告書（まとめ）'!J32),"-")</f>
        <v>-</v>
      </c>
      <c r="EL7" s="6" t="str">
        <f>IFERROR(IF('成果報告書（まとめ）'!C33="","-",'成果報告書（まとめ）'!C33),"-")</f>
        <v>-</v>
      </c>
      <c r="EM7" s="6" t="str">
        <f ca="1">IFERROR(IF('成果報告書（まとめ）'!E33="","-",'成果報告書（まとめ）'!E33),"-")</f>
        <v>-</v>
      </c>
      <c r="EN7" s="6" t="str">
        <f>IFERROR(IF('成果報告書（まとめ）'!F33="","-",'成果報告書（まとめ）'!F33),"-")</f>
        <v>-</v>
      </c>
      <c r="EO7" s="6">
        <f>IFERROR(IF('成果報告書（まとめ）'!G33="","-",'成果報告書（まとめ）'!G33),"-")</f>
        <v>0</v>
      </c>
      <c r="EP7" s="6" t="str">
        <f>IFERROR(IF('成果報告書（まとめ）'!J33="","-",'成果報告書（まとめ）'!J33),"-")</f>
        <v>-</v>
      </c>
      <c r="EQ7" s="6" t="str">
        <f>IFERROR(IF('成果報告書（まとめ）'!C34="","-",'成果報告書（まとめ）'!C34),"-")</f>
        <v>-</v>
      </c>
      <c r="ER7" s="6" t="str">
        <f ca="1">IFERROR(IF('成果報告書（まとめ）'!E34="","-",'成果報告書（まとめ）'!E34),"-")</f>
        <v>-</v>
      </c>
      <c r="ES7" s="6" t="str">
        <f>IFERROR(IF('成果報告書（まとめ）'!F34="","-",'成果報告書（まとめ）'!F34),"-")</f>
        <v>-</v>
      </c>
      <c r="ET7" s="6">
        <f>IFERROR(IF('成果報告書（まとめ）'!G34="","-",'成果報告書（まとめ）'!G34),"-")</f>
        <v>0</v>
      </c>
      <c r="EU7" s="6" t="str">
        <f>IFERROR(IF('成果報告書（まとめ）'!J34="","-",'成果報告書（まとめ）'!J34),"-")</f>
        <v>-</v>
      </c>
      <c r="EV7" s="6" t="str">
        <f>IFERROR(IF('成果報告書（まとめ）'!C35="","-",'成果報告書（まとめ）'!C35),"-")</f>
        <v>-</v>
      </c>
      <c r="EW7" s="6" t="str">
        <f ca="1">IFERROR(IF('成果報告書（まとめ）'!E35="","-",'成果報告書（まとめ）'!E35),"-")</f>
        <v>-</v>
      </c>
      <c r="EX7" s="6" t="str">
        <f>IFERROR(IF('成果報告書（まとめ）'!F35="","-",'成果報告書（まとめ）'!F35),"-")</f>
        <v>-</v>
      </c>
      <c r="EY7" s="6">
        <f>IFERROR(IF('成果報告書（まとめ）'!G35="","-",'成果報告書（まとめ）'!G35),"-")</f>
        <v>0</v>
      </c>
      <c r="EZ7" s="6" t="str">
        <f>IFERROR(IF('成果報告書（まとめ）'!J35="","-",'成果報告書（まとめ）'!J35),"-")</f>
        <v>-</v>
      </c>
      <c r="FA7" s="6" t="str">
        <f>IFERROR(IF('成果報告書（まとめ）'!C36="","-",'成果報告書（まとめ）'!C36),"-")</f>
        <v>-</v>
      </c>
      <c r="FB7" s="6" t="str">
        <f ca="1">IFERROR(IF('成果報告書（まとめ）'!E36="","-",'成果報告書（まとめ）'!E36),"-")</f>
        <v>-</v>
      </c>
      <c r="FC7" s="6" t="str">
        <f>IFERROR(IF('成果報告書（まとめ）'!F36="","-",'成果報告書（まとめ）'!F36),"-")</f>
        <v>-</v>
      </c>
      <c r="FD7" s="6">
        <f>IFERROR(IF('成果報告書（まとめ）'!G36="","-",'成果報告書（まとめ）'!G36),"-")</f>
        <v>0</v>
      </c>
      <c r="FE7" s="6" t="str">
        <f>IFERROR(IF('成果報告書（まとめ）'!J36="","-",'成果報告書（まとめ）'!J36),"-")</f>
        <v>-</v>
      </c>
      <c r="FF7" s="6" t="str">
        <f>IFERROR(IF('成果報告書（まとめ）'!O28="","-",'成果報告書（まとめ）'!O28),"-")</f>
        <v>0</v>
      </c>
      <c r="FG7" s="6" t="str">
        <f>IFERROR(IF('成果報告書（まとめ）'!O29="","-",'成果報告書（まとめ）'!O29),"-")</f>
        <v>―</v>
      </c>
      <c r="FH7" s="6" t="str">
        <f>IFERROR(IF('成果報告書（まとめ）'!O30="","-",'成果報告書（まとめ）'!O30),"-")</f>
        <v>―</v>
      </c>
      <c r="FI7" s="6" t="str">
        <f>IFERROR(IF('成果報告書（まとめ）'!P27="","-",'成果報告書（まとめ）'!P27),"-")</f>
        <v>-</v>
      </c>
      <c r="FJ7" s="6" t="str">
        <f>IFERROR(IF('成果報告書（まとめ）'!P28="","-",'成果報告書（まとめ）'!P28),"-")</f>
        <v>0</v>
      </c>
      <c r="FK7" s="6" t="str">
        <f>IFERROR(IF('成果報告書（まとめ）'!P29="","-",'成果報告書（まとめ）'!P29),"-")</f>
        <v>-</v>
      </c>
      <c r="FL7" s="6">
        <f>IFERROR(IF('成果報告書（まとめ）'!P30="","-",'成果報告書（まとめ）'!P30),"-")</f>
        <v>0</v>
      </c>
      <c r="FM7" s="6" t="str">
        <f>IFERROR(IF('成果報告書（まとめ）'!Q27="","-",'成果報告書（まとめ）'!Q27),"-")</f>
        <v>-</v>
      </c>
      <c r="FN7" s="6" t="str">
        <f>IFERROR(IF('成果報告書（まとめ）'!Q28="","-",'成果報告書（まとめ）'!Q28),"-")</f>
        <v>0</v>
      </c>
      <c r="FO7" s="6" t="str">
        <f>IFERROR(IF('成果報告書（まとめ）'!Q29="","-",'成果報告書（まとめ）'!Q29),"-")</f>
        <v>-</v>
      </c>
      <c r="FP7" s="6">
        <f>IFERROR(IF('成果報告書（まとめ）'!Q30="","-",'成果報告書（まとめ）'!Q30),"-")</f>
        <v>0</v>
      </c>
      <c r="FQ7" s="6" t="str">
        <f>IFERROR(IF('成果報告書（まとめ）'!R27="","-",'成果報告書（まとめ）'!R27),"-")</f>
        <v>-</v>
      </c>
      <c r="FR7" s="6" t="str">
        <f>IFERROR(IF('成果報告書（まとめ）'!R28="","-",'成果報告書（まとめ）'!R28),"-")</f>
        <v>0</v>
      </c>
      <c r="FS7" s="6" t="str">
        <f>IFERROR(IF('成果報告書（まとめ）'!R29="","-",'成果報告書（まとめ）'!R29),"-")</f>
        <v>-</v>
      </c>
      <c r="FT7" s="6">
        <f>IFERROR(IF('成果報告書（まとめ）'!R30="","-",'成果報告書（まとめ）'!R30),"-")</f>
        <v>0</v>
      </c>
      <c r="FU7" s="6" t="str">
        <f>IFERROR(IF('成果報告書（まとめ）'!S27="","-",'成果報告書（まとめ）'!S27),"-")</f>
        <v>-</v>
      </c>
      <c r="FV7" s="6" t="str">
        <f>IFERROR(IF('成果報告書（まとめ）'!S28="","-",'成果報告書（まとめ）'!S28),"-")</f>
        <v>0</v>
      </c>
      <c r="FW7" s="6" t="str">
        <f>IFERROR(IF('成果報告書（まとめ）'!S29="","-",'成果報告書（まとめ）'!S29),"-")</f>
        <v>-</v>
      </c>
      <c r="FX7" s="6">
        <f>IFERROR(IF('成果報告書（まとめ）'!S30="","-",'成果報告書（まとめ）'!S30),"-")</f>
        <v>0</v>
      </c>
      <c r="FY7" s="6" t="str">
        <f>IFERROR(IF('成果報告書（まとめ）'!T27="","-",'成果報告書（まとめ）'!T27),"-")</f>
        <v>-</v>
      </c>
      <c r="FZ7" s="6" t="str">
        <f>IFERROR(IF('成果報告書（まとめ）'!T28="","-",'成果報告書（まとめ）'!T28),"-")</f>
        <v>0</v>
      </c>
      <c r="GA7" s="6" t="str">
        <f>IFERROR(IF('成果報告書（まとめ）'!T29="","-",'成果報告書（まとめ）'!T29),"-")</f>
        <v>-</v>
      </c>
      <c r="GB7" s="6">
        <f>IFERROR(IF('成果報告書（まとめ）'!T30="","-",'成果報告書（まとめ）'!T30),"-")</f>
        <v>0</v>
      </c>
      <c r="GC7" s="6" t="str">
        <f>'成果報告書（まとめ）'!L32</f>
        <v>□</v>
      </c>
      <c r="GD7" s="6" t="str">
        <f>'成果報告書（まとめ）'!L33</f>
        <v>□</v>
      </c>
      <c r="GE7" s="6" t="str">
        <f>'成果報告書（まとめ）'!L34</f>
        <v>□</v>
      </c>
      <c r="GF7" s="6" t="str">
        <f>'成果報告書（まとめ）'!L35</f>
        <v>□</v>
      </c>
      <c r="GG7" s="6" t="str">
        <f>IFERROR(IF('成果報告書（まとめ）'!S35="","-",'成果報告書（まとめ）'!S35),"-")</f>
        <v>-</v>
      </c>
      <c r="GH7" s="6" t="str">
        <f>IFERROR(IF(対策個票1!D55="","-",対策個票1!D55),"-")</f>
        <v>-</v>
      </c>
      <c r="GI7" s="6" t="str">
        <f>IFERROR(IF(対策個票2!D55="","-",対策個票2!D55),"-")</f>
        <v>-</v>
      </c>
      <c r="GJ7" s="6" t="str">
        <f>IFERROR(IF(対策個票3!D55="","-",対策個票3!D55),"-")</f>
        <v>-</v>
      </c>
      <c r="GK7" s="6" t="str">
        <f>IFERROR(IF(対策個票4!D55="","-",対策個票4!D55),"-")</f>
        <v>-</v>
      </c>
      <c r="GL7" s="6" t="str">
        <f>IFERROR(IF(対策個票5!D55="","-",対策個票5!D55),"-")</f>
        <v>-</v>
      </c>
      <c r="GM7" s="6" t="str">
        <f>IFERROR(IF(対策個票6!D55="","-",対策個票6!D55),"-")</f>
        <v>-</v>
      </c>
      <c r="GN7" s="6" t="str">
        <f>IFERROR(IF(対策個票7!D55="","-",対策個票7!D55),"-")</f>
        <v>-</v>
      </c>
      <c r="GO7" s="6" t="str">
        <f>IFERROR(IF(対策個票8!D55="","-",対策個票8!D55),"-")</f>
        <v>-</v>
      </c>
      <c r="GP7" s="6" t="str">
        <f>IFERROR(IF(対策個票9!D55="","-",対策個票9!D55),"-")</f>
        <v>-</v>
      </c>
      <c r="GQ7" s="6" t="str">
        <f>IFERROR(IF(対策個票10!D55="","-",対策個票10!D55),"-")</f>
        <v>-</v>
      </c>
      <c r="GR7" s="6" t="s">
        <v>6</v>
      </c>
    </row>
  </sheetData>
  <phoneticPr fontId="2"/>
  <conditionalFormatting sqref="A6:GQ6">
    <cfRule type="expression" dxfId="0" priority="1">
      <formula>#REF!="採択後辞退"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AB0A-D223-42CC-B1FD-5E3D8F28A337}">
  <sheetPr codeName="Sheet1">
    <tabColor rgb="FFFFC000"/>
  </sheetPr>
  <dimension ref="B1:AH59"/>
  <sheetViews>
    <sheetView showGridLines="0" view="pageBreakPreview" zoomScale="85" zoomScaleNormal="110" zoomScaleSheetLayoutView="85" workbookViewId="0">
      <selection activeCell="Q33" sqref="Q33"/>
    </sheetView>
  </sheetViews>
  <sheetFormatPr defaultColWidth="8.625" defaultRowHeight="15.75"/>
  <cols>
    <col min="1" max="1" width="4.875" style="26" customWidth="1"/>
    <col min="2" max="2" width="5.625" style="26" customWidth="1"/>
    <col min="3" max="3" width="19.875" style="26" customWidth="1"/>
    <col min="4" max="7" width="10.625" style="26" customWidth="1"/>
    <col min="8" max="8" width="11.625" style="26" customWidth="1"/>
    <col min="9" max="9" width="10.625" style="26" customWidth="1"/>
    <col min="10" max="23" width="9.625" style="26" customWidth="1"/>
    <col min="24" max="24" width="7.625" style="26" customWidth="1"/>
    <col min="25" max="25" width="13.375" style="26" customWidth="1"/>
    <col min="26" max="26" width="2" style="26" customWidth="1"/>
    <col min="27" max="28" width="7.625" style="26" customWidth="1"/>
    <col min="29" max="29" width="7.625" style="26" hidden="1" customWidth="1"/>
    <col min="30" max="30" width="1.75" style="26" hidden="1" customWidth="1"/>
    <col min="31" max="31" width="13.125" style="26" hidden="1" customWidth="1"/>
    <col min="32" max="34" width="8.625" style="26" hidden="1" customWidth="1"/>
    <col min="35" max="35" width="8.625" style="26" customWidth="1"/>
    <col min="36" max="16384" width="8.625" style="26"/>
  </cols>
  <sheetData>
    <row r="1" spans="2:29" ht="5.45" customHeight="1"/>
    <row r="2" spans="2:29" ht="25.5" customHeight="1">
      <c r="B2" s="55" t="s">
        <v>290</v>
      </c>
      <c r="C2" s="55"/>
      <c r="D2" s="55"/>
      <c r="E2" s="55"/>
      <c r="F2" s="55"/>
      <c r="G2" s="55"/>
      <c r="H2" s="55"/>
      <c r="I2" s="55"/>
      <c r="Q2" s="26" t="s">
        <v>230</v>
      </c>
      <c r="W2" s="133" t="s">
        <v>256</v>
      </c>
      <c r="X2" s="393">
        <f>'成果報告書（まとめ）'!S2</f>
        <v>0</v>
      </c>
      <c r="Y2" s="394"/>
    </row>
    <row r="3" spans="2:29">
      <c r="D3" s="141"/>
      <c r="E3" s="141"/>
      <c r="F3" s="141"/>
      <c r="G3" s="141"/>
      <c r="H3" s="141"/>
      <c r="I3" s="141"/>
      <c r="O3" s="141"/>
      <c r="AC3" s="142"/>
    </row>
    <row r="4" spans="2:29" ht="5.0999999999999996" customHeight="1" thickBot="1">
      <c r="B4" s="143"/>
      <c r="J4" s="143"/>
      <c r="AC4" s="142"/>
    </row>
    <row r="5" spans="2:29" ht="20.100000000000001" customHeight="1" thickBot="1">
      <c r="B5" s="395" t="s">
        <v>216</v>
      </c>
      <c r="C5" s="396"/>
      <c r="D5" s="397"/>
      <c r="E5" s="398"/>
      <c r="F5" s="142"/>
      <c r="M5" s="26" t="s">
        <v>325</v>
      </c>
      <c r="N5" s="28"/>
      <c r="O5" s="26" t="s">
        <v>292</v>
      </c>
      <c r="P5" s="28"/>
      <c r="R5" s="26" t="s">
        <v>293</v>
      </c>
      <c r="AC5" s="144" t="s">
        <v>30</v>
      </c>
    </row>
    <row r="6" spans="2:29" ht="9.9499999999999993" customHeight="1">
      <c r="B6" s="141"/>
      <c r="E6" s="141"/>
      <c r="F6" s="141"/>
      <c r="G6" s="141"/>
      <c r="H6" s="141"/>
      <c r="I6" s="141"/>
      <c r="K6" s="143"/>
      <c r="L6" s="141"/>
    </row>
    <row r="7" spans="2:29" ht="20.100000000000001" customHeight="1">
      <c r="B7" s="389" t="str">
        <f>IF(D5="1年間",AC13,IF(D5="3年間",AC11,""))</f>
        <v/>
      </c>
      <c r="C7" s="389"/>
      <c r="D7" s="390" t="s">
        <v>0</v>
      </c>
      <c r="E7" s="387"/>
      <c r="F7" s="387" t="s">
        <v>1</v>
      </c>
      <c r="G7" s="387"/>
      <c r="H7" s="150" t="s">
        <v>104</v>
      </c>
      <c r="I7" s="383" t="s">
        <v>9</v>
      </c>
      <c r="J7" s="391" t="s">
        <v>277</v>
      </c>
      <c r="K7" s="392" t="s">
        <v>10</v>
      </c>
      <c r="L7" s="392"/>
      <c r="M7" s="392"/>
      <c r="N7" s="392"/>
      <c r="O7" s="392"/>
      <c r="P7" s="392"/>
      <c r="Q7" s="392"/>
      <c r="R7" s="392"/>
      <c r="S7" s="392"/>
      <c r="T7" s="392"/>
      <c r="U7" s="392"/>
      <c r="V7" s="392"/>
      <c r="W7" s="391" t="s">
        <v>278</v>
      </c>
      <c r="X7" s="391" t="s">
        <v>11</v>
      </c>
      <c r="Y7" s="383" t="s">
        <v>7</v>
      </c>
      <c r="AC7" s="142" t="s">
        <v>269</v>
      </c>
    </row>
    <row r="8" spans="2:29" ht="14.1" customHeight="1">
      <c r="B8" s="384" t="s">
        <v>151</v>
      </c>
      <c r="C8" s="385" t="s">
        <v>279</v>
      </c>
      <c r="D8" s="387" t="s">
        <v>215</v>
      </c>
      <c r="E8" s="387"/>
      <c r="F8" s="387" t="s">
        <v>8</v>
      </c>
      <c r="G8" s="387"/>
      <c r="H8" s="388" t="s">
        <v>160</v>
      </c>
      <c r="I8" s="383"/>
      <c r="J8" s="391"/>
      <c r="K8" s="392"/>
      <c r="L8" s="392"/>
      <c r="M8" s="392"/>
      <c r="N8" s="392"/>
      <c r="O8" s="392"/>
      <c r="P8" s="392"/>
      <c r="Q8" s="392"/>
      <c r="R8" s="392"/>
      <c r="S8" s="392"/>
      <c r="T8" s="392"/>
      <c r="U8" s="392"/>
      <c r="V8" s="392"/>
      <c r="W8" s="391"/>
      <c r="X8" s="391"/>
      <c r="Y8" s="383"/>
      <c r="AC8" s="142" t="s">
        <v>212</v>
      </c>
    </row>
    <row r="9" spans="2:29" ht="14.1" customHeight="1">
      <c r="B9" s="380"/>
      <c r="C9" s="386"/>
      <c r="D9" s="387"/>
      <c r="E9" s="387"/>
      <c r="F9" s="387"/>
      <c r="G9" s="387"/>
      <c r="H9" s="388"/>
      <c r="I9" s="383"/>
      <c r="J9" s="391"/>
      <c r="K9" s="392"/>
      <c r="L9" s="392"/>
      <c r="M9" s="392"/>
      <c r="N9" s="392"/>
      <c r="O9" s="392"/>
      <c r="P9" s="392"/>
      <c r="Q9" s="392"/>
      <c r="R9" s="392"/>
      <c r="S9" s="392"/>
      <c r="T9" s="392"/>
      <c r="U9" s="392"/>
      <c r="V9" s="392"/>
      <c r="W9" s="391"/>
      <c r="X9" s="391"/>
      <c r="Y9" s="383"/>
    </row>
    <row r="10" spans="2:29" ht="18" customHeight="1">
      <c r="B10" s="380"/>
      <c r="C10" s="386"/>
      <c r="D10" s="202" t="s">
        <v>214</v>
      </c>
      <c r="E10" s="202" t="s">
        <v>12</v>
      </c>
      <c r="F10" s="173" t="s">
        <v>13</v>
      </c>
      <c r="G10" s="173" t="s">
        <v>14</v>
      </c>
      <c r="H10" s="150" t="s">
        <v>161</v>
      </c>
      <c r="I10" s="153" t="s">
        <v>15</v>
      </c>
      <c r="J10" s="391"/>
      <c r="K10" s="154" t="s">
        <v>16</v>
      </c>
      <c r="L10" s="154" t="s">
        <v>17</v>
      </c>
      <c r="M10" s="154" t="s">
        <v>18</v>
      </c>
      <c r="N10" s="154" t="s">
        <v>19</v>
      </c>
      <c r="O10" s="154" t="s">
        <v>20</v>
      </c>
      <c r="P10" s="154" t="s">
        <v>21</v>
      </c>
      <c r="Q10" s="154" t="s">
        <v>22</v>
      </c>
      <c r="R10" s="154" t="s">
        <v>23</v>
      </c>
      <c r="S10" s="154" t="s">
        <v>24</v>
      </c>
      <c r="T10" s="154" t="s">
        <v>25</v>
      </c>
      <c r="U10" s="154" t="s">
        <v>26</v>
      </c>
      <c r="V10" s="154" t="s">
        <v>27</v>
      </c>
      <c r="W10" s="391"/>
      <c r="X10" s="391"/>
      <c r="Y10" s="383"/>
    </row>
    <row r="11" spans="2:29" ht="20.100000000000001" customHeight="1">
      <c r="B11" s="254">
        <v>1</v>
      </c>
      <c r="C11" s="145"/>
      <c r="D11" s="263">
        <f>SUM(K11:V11)+(J11-W11)-X11</f>
        <v>0</v>
      </c>
      <c r="E11" s="146" t="str">
        <f>IF($C11="","",VLOOKUP($C11,排出係数!$C$7:$J$17,2,FALSE))</f>
        <v/>
      </c>
      <c r="F11" s="201" t="str">
        <f>IF($C11="","",VLOOKUP($C11,排出係数!$C$7:$J$17,6,FALSE))</f>
        <v/>
      </c>
      <c r="G11" s="146" t="str">
        <f>IF($C11="","",VLOOKUP($C11,排出係数!$C$7:$J$17,7,FALSE))</f>
        <v/>
      </c>
      <c r="H11" s="210">
        <f t="shared" ref="H11:H18" si="0">IFERROR($D11*$F11,0)</f>
        <v>0</v>
      </c>
      <c r="I11" s="146" t="str">
        <f>IF($C11="","",VLOOKUP($C11,排出係数!$C$7:$L$17,10,FALSE))</f>
        <v/>
      </c>
      <c r="J11" s="229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29"/>
      <c r="X11" s="229"/>
      <c r="Y11" s="221"/>
      <c r="AC11" s="26" t="s">
        <v>581</v>
      </c>
    </row>
    <row r="12" spans="2:29" ht="20.100000000000001" customHeight="1">
      <c r="B12" s="254">
        <v>2</v>
      </c>
      <c r="C12" s="145"/>
      <c r="D12" s="263">
        <f t="shared" ref="D12:D20" si="1">SUM(K12:V12)+(J12-W12)-X12</f>
        <v>0</v>
      </c>
      <c r="E12" s="146" t="str">
        <f>IF($C12="","",VLOOKUP($C12,排出係数!$C$7:$J$17,2,FALSE))</f>
        <v/>
      </c>
      <c r="F12" s="201" t="str">
        <f>IF($C12="","",VLOOKUP($C12,排出係数!$C$7:$J$17,6,FALSE))</f>
        <v/>
      </c>
      <c r="G12" s="146" t="str">
        <f>IF($C12="","",VLOOKUP($C12,排出係数!$C$7:$J$17,7,FALSE))</f>
        <v/>
      </c>
      <c r="H12" s="210">
        <f t="shared" si="0"/>
        <v>0</v>
      </c>
      <c r="I12" s="146" t="str">
        <f>IF($C12="","",VLOOKUP($C12,排出係数!$C$7:$L$17,10,FALSE))</f>
        <v/>
      </c>
      <c r="J12" s="229"/>
      <c r="K12" s="231"/>
      <c r="L12" s="232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29"/>
      <c r="X12" s="262"/>
      <c r="Y12" s="221"/>
      <c r="AC12" s="26" t="s">
        <v>217</v>
      </c>
    </row>
    <row r="13" spans="2:29" ht="20.100000000000001" customHeight="1">
      <c r="B13" s="254">
        <v>3</v>
      </c>
      <c r="C13" s="145"/>
      <c r="D13" s="263">
        <f t="shared" si="1"/>
        <v>0</v>
      </c>
      <c r="E13" s="146" t="str">
        <f>IF($C13="","",VLOOKUP($C13,排出係数!$C$7:$J$17,2,FALSE))</f>
        <v/>
      </c>
      <c r="F13" s="201" t="str">
        <f>IF($C13="","",VLOOKUP($C13,排出係数!$C$7:$J$17,6,FALSE))</f>
        <v/>
      </c>
      <c r="G13" s="146" t="str">
        <f>IF($C13="","",VLOOKUP($C13,排出係数!$C$7:$J$17,7,FALSE))</f>
        <v/>
      </c>
      <c r="H13" s="210">
        <f t="shared" si="0"/>
        <v>0</v>
      </c>
      <c r="I13" s="146" t="str">
        <f>IF($C13="","",VLOOKUP($C13,排出係数!$C$7:$L$17,10,FALSE))</f>
        <v/>
      </c>
      <c r="J13" s="234"/>
      <c r="K13" s="230"/>
      <c r="L13" s="235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7"/>
      <c r="X13" s="229"/>
      <c r="Y13" s="221"/>
      <c r="AC13" s="26" t="s">
        <v>218</v>
      </c>
    </row>
    <row r="14" spans="2:29" ht="20.100000000000001" customHeight="1">
      <c r="B14" s="254">
        <v>4</v>
      </c>
      <c r="C14" s="145"/>
      <c r="D14" s="263">
        <f t="shared" si="1"/>
        <v>0</v>
      </c>
      <c r="E14" s="146" t="str">
        <f>IF($C14="","",VLOOKUP($C14,排出係数!$C$7:$J$17,2,FALSE))</f>
        <v/>
      </c>
      <c r="F14" s="201" t="str">
        <f>IF($C14="","",VLOOKUP($C14,排出係数!$C$7:$J$17,6,FALSE))</f>
        <v/>
      </c>
      <c r="G14" s="146" t="str">
        <f>IF($C14="","",VLOOKUP($C14,排出係数!$C$7:$J$17,7,FALSE))</f>
        <v/>
      </c>
      <c r="H14" s="210">
        <f t="shared" si="0"/>
        <v>0</v>
      </c>
      <c r="I14" s="146" t="str">
        <f>IF($C14="","",VLOOKUP($C14,排出係数!$C$7:$L$17,10,FALSE))</f>
        <v/>
      </c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1"/>
      <c r="AC14" s="26" t="s">
        <v>270</v>
      </c>
    </row>
    <row r="15" spans="2:29" ht="20.100000000000001" customHeight="1">
      <c r="B15" s="254">
        <v>5</v>
      </c>
      <c r="C15" s="145"/>
      <c r="D15" s="263">
        <f t="shared" si="1"/>
        <v>0</v>
      </c>
      <c r="E15" s="146" t="str">
        <f>IF($C15="","",VLOOKUP($C15,排出係数!$C$7:$J$17,2,FALSE))</f>
        <v/>
      </c>
      <c r="F15" s="201" t="str">
        <f>IF($C15="","",VLOOKUP($C15,排出係数!$C$7:$J$17,6,FALSE))</f>
        <v/>
      </c>
      <c r="G15" s="146" t="str">
        <f>IF($C15="","",VLOOKUP($C15,排出係数!$C$7:$J$17,7,FALSE))</f>
        <v/>
      </c>
      <c r="H15" s="210">
        <f t="shared" si="0"/>
        <v>0</v>
      </c>
      <c r="I15" s="146" t="str">
        <f>IF($C15="","",VLOOKUP($C15,排出係数!$C$7:$L$17,10,FALSE))</f>
        <v/>
      </c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1"/>
    </row>
    <row r="16" spans="2:29" ht="20.100000000000001" customHeight="1">
      <c r="B16" s="254">
        <v>6</v>
      </c>
      <c r="C16" s="145"/>
      <c r="D16" s="263">
        <f t="shared" si="1"/>
        <v>0</v>
      </c>
      <c r="E16" s="146" t="str">
        <f>IF($C16="","",VLOOKUP($C16,排出係数!$C$7:$J$17,2,FALSE))</f>
        <v/>
      </c>
      <c r="F16" s="201" t="str">
        <f>IF($C16="","",VLOOKUP($C16,排出係数!$C$7:$J$17,6,FALSE))</f>
        <v/>
      </c>
      <c r="G16" s="146" t="str">
        <f>IF($C16="","",VLOOKUP($C16,排出係数!$C$7:$J$17,7,FALSE))</f>
        <v/>
      </c>
      <c r="H16" s="210">
        <f t="shared" si="0"/>
        <v>0</v>
      </c>
      <c r="I16" s="146" t="str">
        <f>IF($C16="","",VLOOKUP($C16,排出係数!$C$7:$L$17,10,FALSE))</f>
        <v/>
      </c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1"/>
    </row>
    <row r="17" spans="2:25" ht="20.100000000000001" customHeight="1">
      <c r="B17" s="254">
        <v>7</v>
      </c>
      <c r="C17" s="145"/>
      <c r="D17" s="263">
        <f t="shared" si="1"/>
        <v>0</v>
      </c>
      <c r="E17" s="146" t="str">
        <f>IF($C17="","",VLOOKUP($C17,排出係数!$C$7:$J$17,2,FALSE))</f>
        <v/>
      </c>
      <c r="F17" s="201" t="str">
        <f>IF($C17="","",VLOOKUP($C17,排出係数!$C$7:$J$17,6,FALSE))</f>
        <v/>
      </c>
      <c r="G17" s="146" t="str">
        <f>IF($C17="","",VLOOKUP($C17,排出係数!$C$7:$J$17,7,FALSE))</f>
        <v/>
      </c>
      <c r="H17" s="210">
        <f t="shared" si="0"/>
        <v>0</v>
      </c>
      <c r="I17" s="146" t="str">
        <f>IF($C17="","",VLOOKUP($C17,排出係数!$C$7:$L$17,10,FALSE))</f>
        <v/>
      </c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1"/>
    </row>
    <row r="18" spans="2:25" ht="20.100000000000001" customHeight="1">
      <c r="B18" s="254">
        <v>8</v>
      </c>
      <c r="C18" s="145"/>
      <c r="D18" s="263">
        <f t="shared" si="1"/>
        <v>0</v>
      </c>
      <c r="E18" s="146" t="str">
        <f>IF($C18="","",VLOOKUP($C18,排出係数!$C$7:$J$17,2,FALSE))</f>
        <v/>
      </c>
      <c r="F18" s="201" t="str">
        <f>IF($C18="","",VLOOKUP($C18,排出係数!$C$7:$J$17,6,FALSE))</f>
        <v/>
      </c>
      <c r="G18" s="146" t="str">
        <f>IF($C18="","",VLOOKUP($C18,排出係数!$C$7:$J$17,7,FALSE))</f>
        <v/>
      </c>
      <c r="H18" s="210">
        <f t="shared" si="0"/>
        <v>0</v>
      </c>
      <c r="I18" s="146" t="str">
        <f>IF($C18="","",VLOOKUP($C18,排出係数!$C$7:$L$17,10,FALSE))</f>
        <v/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1"/>
    </row>
    <row r="19" spans="2:25" ht="19.5" customHeight="1">
      <c r="B19" s="254">
        <v>9</v>
      </c>
      <c r="C19" s="148"/>
      <c r="D19" s="263">
        <f t="shared" si="1"/>
        <v>0</v>
      </c>
      <c r="E19" s="205"/>
      <c r="F19" s="204"/>
      <c r="G19" s="200"/>
      <c r="H19" s="256"/>
      <c r="I19" s="205"/>
      <c r="J19" s="238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1"/>
    </row>
    <row r="20" spans="2:25" ht="19.5" customHeight="1">
      <c r="B20" s="254">
        <v>10</v>
      </c>
      <c r="C20" s="148"/>
      <c r="D20" s="263">
        <f t="shared" si="1"/>
        <v>0</v>
      </c>
      <c r="E20" s="205"/>
      <c r="F20" s="204"/>
      <c r="G20" s="200"/>
      <c r="H20" s="256"/>
      <c r="I20" s="205"/>
      <c r="J20" s="238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1"/>
    </row>
    <row r="21" spans="2:25" ht="20.100000000000001" customHeight="1">
      <c r="G21" s="147" t="s">
        <v>248</v>
      </c>
      <c r="H21" s="207">
        <f>SUM(H11:H20)</f>
        <v>0</v>
      </c>
    </row>
    <row r="22" spans="2:25" ht="24.95" customHeight="1"/>
    <row r="23" spans="2:25" ht="20.100000000000001" customHeight="1">
      <c r="B23" s="389" t="str">
        <f>IF(D5="1年間",AC14,IF(D5="3年間",AC12,""))</f>
        <v/>
      </c>
      <c r="C23" s="389"/>
      <c r="D23" s="390" t="s">
        <v>0</v>
      </c>
      <c r="E23" s="387"/>
      <c r="F23" s="387" t="s">
        <v>1</v>
      </c>
      <c r="G23" s="387"/>
      <c r="H23" s="150" t="s">
        <v>104</v>
      </c>
      <c r="I23" s="383" t="s">
        <v>9</v>
      </c>
      <c r="J23" s="391" t="s">
        <v>277</v>
      </c>
      <c r="K23" s="392" t="s">
        <v>10</v>
      </c>
      <c r="L23" s="392"/>
      <c r="M23" s="392"/>
      <c r="N23" s="392"/>
      <c r="O23" s="392"/>
      <c r="P23" s="392"/>
      <c r="Q23" s="392"/>
      <c r="R23" s="392"/>
      <c r="S23" s="392"/>
      <c r="T23" s="392"/>
      <c r="U23" s="392"/>
      <c r="V23" s="392"/>
      <c r="W23" s="391" t="s">
        <v>278</v>
      </c>
      <c r="X23" s="391" t="s">
        <v>11</v>
      </c>
      <c r="Y23" s="383" t="s">
        <v>7</v>
      </c>
    </row>
    <row r="24" spans="2:25" ht="14.1" customHeight="1">
      <c r="B24" s="384" t="s">
        <v>151</v>
      </c>
      <c r="C24" s="385" t="s">
        <v>279</v>
      </c>
      <c r="D24" s="387" t="s">
        <v>215</v>
      </c>
      <c r="E24" s="387"/>
      <c r="F24" s="387" t="s">
        <v>8</v>
      </c>
      <c r="G24" s="387"/>
      <c r="H24" s="388" t="s">
        <v>160</v>
      </c>
      <c r="I24" s="383"/>
      <c r="J24" s="391"/>
      <c r="K24" s="392"/>
      <c r="L24" s="392"/>
      <c r="M24" s="392"/>
      <c r="N24" s="392"/>
      <c r="O24" s="392"/>
      <c r="P24" s="392"/>
      <c r="Q24" s="392"/>
      <c r="R24" s="392"/>
      <c r="S24" s="392"/>
      <c r="T24" s="392"/>
      <c r="U24" s="392"/>
      <c r="V24" s="392"/>
      <c r="W24" s="391"/>
      <c r="X24" s="391"/>
      <c r="Y24" s="383"/>
    </row>
    <row r="25" spans="2:25" ht="14.1" customHeight="1">
      <c r="B25" s="380"/>
      <c r="C25" s="386"/>
      <c r="D25" s="387"/>
      <c r="E25" s="387"/>
      <c r="F25" s="387"/>
      <c r="G25" s="387"/>
      <c r="H25" s="388"/>
      <c r="I25" s="383"/>
      <c r="J25" s="391"/>
      <c r="K25" s="392"/>
      <c r="L25" s="392"/>
      <c r="M25" s="392"/>
      <c r="N25" s="392"/>
      <c r="O25" s="392"/>
      <c r="P25" s="392"/>
      <c r="Q25" s="392"/>
      <c r="R25" s="392"/>
      <c r="S25" s="392"/>
      <c r="T25" s="392"/>
      <c r="U25" s="392"/>
      <c r="V25" s="392"/>
      <c r="W25" s="391"/>
      <c r="X25" s="391"/>
      <c r="Y25" s="383"/>
    </row>
    <row r="26" spans="2:25" ht="18.600000000000001" customHeight="1">
      <c r="B26" s="380"/>
      <c r="C26" s="386"/>
      <c r="D26" s="202" t="s">
        <v>214</v>
      </c>
      <c r="E26" s="202" t="s">
        <v>12</v>
      </c>
      <c r="F26" s="173" t="s">
        <v>13</v>
      </c>
      <c r="G26" s="173" t="s">
        <v>14</v>
      </c>
      <c r="H26" s="150" t="s">
        <v>161</v>
      </c>
      <c r="I26" s="174" t="s">
        <v>15</v>
      </c>
      <c r="J26" s="391"/>
      <c r="K26" s="154" t="s">
        <v>16</v>
      </c>
      <c r="L26" s="154" t="s">
        <v>17</v>
      </c>
      <c r="M26" s="154" t="s">
        <v>18</v>
      </c>
      <c r="N26" s="154" t="s">
        <v>19</v>
      </c>
      <c r="O26" s="154" t="s">
        <v>20</v>
      </c>
      <c r="P26" s="154" t="s">
        <v>21</v>
      </c>
      <c r="Q26" s="154" t="s">
        <v>22</v>
      </c>
      <c r="R26" s="154" t="s">
        <v>23</v>
      </c>
      <c r="S26" s="154" t="s">
        <v>24</v>
      </c>
      <c r="T26" s="154" t="s">
        <v>25</v>
      </c>
      <c r="U26" s="154" t="s">
        <v>26</v>
      </c>
      <c r="V26" s="154" t="s">
        <v>27</v>
      </c>
      <c r="W26" s="391"/>
      <c r="X26" s="391"/>
      <c r="Y26" s="383"/>
    </row>
    <row r="27" spans="2:25" ht="20.100000000000001" customHeight="1">
      <c r="B27" s="254">
        <v>1</v>
      </c>
      <c r="C27" s="251" t="str">
        <f>IF(C11="","",C11)</f>
        <v/>
      </c>
      <c r="D27" s="263">
        <f t="shared" ref="D27:D36" si="2">SUM(K27:V27)+(J27-W27)-X27</f>
        <v>0</v>
      </c>
      <c r="E27" s="146" t="str">
        <f t="shared" ref="E27:G34" si="3">E11</f>
        <v/>
      </c>
      <c r="F27" s="199" t="str">
        <f t="shared" si="3"/>
        <v/>
      </c>
      <c r="G27" s="146" t="str">
        <f t="shared" si="3"/>
        <v/>
      </c>
      <c r="H27" s="255">
        <f t="shared" ref="H27:H34" si="4">IFERROR($D27*$F27,0)</f>
        <v>0</v>
      </c>
      <c r="I27" s="146" t="str">
        <f t="shared" ref="I27:I34" si="5">I11</f>
        <v/>
      </c>
      <c r="J27" s="229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29"/>
      <c r="X27" s="229"/>
      <c r="Y27" s="221"/>
    </row>
    <row r="28" spans="2:25" ht="20.100000000000001" customHeight="1">
      <c r="B28" s="254">
        <v>2</v>
      </c>
      <c r="C28" s="251" t="str">
        <f>IF(C12="","",C12)</f>
        <v/>
      </c>
      <c r="D28" s="263">
        <f t="shared" si="2"/>
        <v>0</v>
      </c>
      <c r="E28" s="146" t="str">
        <f t="shared" si="3"/>
        <v/>
      </c>
      <c r="F28" s="199" t="str">
        <f t="shared" si="3"/>
        <v/>
      </c>
      <c r="G28" s="146" t="str">
        <f t="shared" si="3"/>
        <v/>
      </c>
      <c r="H28" s="255">
        <f t="shared" si="4"/>
        <v>0</v>
      </c>
      <c r="I28" s="146" t="str">
        <f t="shared" si="5"/>
        <v/>
      </c>
      <c r="J28" s="229"/>
      <c r="K28" s="231"/>
      <c r="L28" s="232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29"/>
      <c r="X28" s="257"/>
      <c r="Y28" s="221"/>
    </row>
    <row r="29" spans="2:25" ht="20.100000000000001" customHeight="1">
      <c r="B29" s="254">
        <v>3</v>
      </c>
      <c r="C29" s="251" t="str">
        <f t="shared" ref="C29:C34" si="6">IF(C13="","",C13)</f>
        <v/>
      </c>
      <c r="D29" s="263">
        <f t="shared" si="2"/>
        <v>0</v>
      </c>
      <c r="E29" s="146" t="str">
        <f t="shared" si="3"/>
        <v/>
      </c>
      <c r="F29" s="199" t="str">
        <f t="shared" si="3"/>
        <v/>
      </c>
      <c r="G29" s="146" t="str">
        <f t="shared" si="3"/>
        <v/>
      </c>
      <c r="H29" s="255">
        <f t="shared" si="4"/>
        <v>0</v>
      </c>
      <c r="I29" s="146" t="str">
        <f t="shared" si="5"/>
        <v/>
      </c>
      <c r="J29" s="234"/>
      <c r="K29" s="230"/>
      <c r="L29" s="235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7"/>
      <c r="X29" s="229"/>
      <c r="Y29" s="221"/>
    </row>
    <row r="30" spans="2:25" ht="20.100000000000001" customHeight="1">
      <c r="B30" s="254">
        <v>4</v>
      </c>
      <c r="C30" s="251" t="str">
        <f t="shared" si="6"/>
        <v/>
      </c>
      <c r="D30" s="263">
        <f t="shared" si="2"/>
        <v>0</v>
      </c>
      <c r="E30" s="146" t="str">
        <f t="shared" si="3"/>
        <v/>
      </c>
      <c r="F30" s="199" t="str">
        <f t="shared" si="3"/>
        <v/>
      </c>
      <c r="G30" s="146" t="str">
        <f t="shared" si="3"/>
        <v/>
      </c>
      <c r="H30" s="255">
        <f t="shared" si="4"/>
        <v>0</v>
      </c>
      <c r="I30" s="146" t="str">
        <f t="shared" si="5"/>
        <v/>
      </c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1"/>
    </row>
    <row r="31" spans="2:25" ht="20.100000000000001" customHeight="1">
      <c r="B31" s="254">
        <v>5</v>
      </c>
      <c r="C31" s="251" t="str">
        <f t="shared" si="6"/>
        <v/>
      </c>
      <c r="D31" s="263">
        <f t="shared" si="2"/>
        <v>0</v>
      </c>
      <c r="E31" s="146" t="str">
        <f t="shared" si="3"/>
        <v/>
      </c>
      <c r="F31" s="199" t="str">
        <f t="shared" si="3"/>
        <v/>
      </c>
      <c r="G31" s="146" t="str">
        <f t="shared" si="3"/>
        <v/>
      </c>
      <c r="H31" s="255">
        <f t="shared" si="4"/>
        <v>0</v>
      </c>
      <c r="I31" s="146" t="str">
        <f t="shared" si="5"/>
        <v/>
      </c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1"/>
    </row>
    <row r="32" spans="2:25" ht="20.100000000000001" customHeight="1">
      <c r="B32" s="254">
        <v>6</v>
      </c>
      <c r="C32" s="251" t="str">
        <f t="shared" si="6"/>
        <v/>
      </c>
      <c r="D32" s="263">
        <f t="shared" si="2"/>
        <v>0</v>
      </c>
      <c r="E32" s="146" t="str">
        <f t="shared" si="3"/>
        <v/>
      </c>
      <c r="F32" s="199" t="str">
        <f t="shared" si="3"/>
        <v/>
      </c>
      <c r="G32" s="146" t="str">
        <f t="shared" si="3"/>
        <v/>
      </c>
      <c r="H32" s="255">
        <f t="shared" si="4"/>
        <v>0</v>
      </c>
      <c r="I32" s="146" t="str">
        <f t="shared" si="5"/>
        <v/>
      </c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1"/>
    </row>
    <row r="33" spans="2:25" ht="20.100000000000001" customHeight="1">
      <c r="B33" s="254">
        <v>7</v>
      </c>
      <c r="C33" s="251" t="str">
        <f t="shared" si="6"/>
        <v/>
      </c>
      <c r="D33" s="263">
        <f t="shared" si="2"/>
        <v>0</v>
      </c>
      <c r="E33" s="146" t="str">
        <f t="shared" si="3"/>
        <v/>
      </c>
      <c r="F33" s="199" t="str">
        <f t="shared" si="3"/>
        <v/>
      </c>
      <c r="G33" s="146" t="str">
        <f t="shared" si="3"/>
        <v/>
      </c>
      <c r="H33" s="255">
        <f t="shared" si="4"/>
        <v>0</v>
      </c>
      <c r="I33" s="146" t="str">
        <f t="shared" si="5"/>
        <v/>
      </c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1"/>
    </row>
    <row r="34" spans="2:25" ht="20.100000000000001" customHeight="1">
      <c r="B34" s="254">
        <v>8</v>
      </c>
      <c r="C34" s="251" t="str">
        <f t="shared" si="6"/>
        <v/>
      </c>
      <c r="D34" s="263">
        <f t="shared" si="2"/>
        <v>0</v>
      </c>
      <c r="E34" s="146" t="str">
        <f t="shared" si="3"/>
        <v/>
      </c>
      <c r="F34" s="199" t="str">
        <f t="shared" si="3"/>
        <v/>
      </c>
      <c r="G34" s="146" t="str">
        <f t="shared" si="3"/>
        <v/>
      </c>
      <c r="H34" s="255">
        <f t="shared" si="4"/>
        <v>0</v>
      </c>
      <c r="I34" s="146" t="str">
        <f t="shared" si="5"/>
        <v/>
      </c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1"/>
    </row>
    <row r="35" spans="2:25" ht="20.100000000000001" customHeight="1">
      <c r="B35" s="254">
        <v>9</v>
      </c>
      <c r="C35" s="148" t="str">
        <f>IF(C19="", "",C19)</f>
        <v/>
      </c>
      <c r="D35" s="263">
        <f t="shared" si="2"/>
        <v>0</v>
      </c>
      <c r="E35" s="203" t="str">
        <f t="shared" ref="E35:I36" si="7">IF(E19="", "",E19)</f>
        <v/>
      </c>
      <c r="F35" s="148" t="str">
        <f t="shared" si="7"/>
        <v/>
      </c>
      <c r="G35" s="203" t="str">
        <f t="shared" si="7"/>
        <v/>
      </c>
      <c r="H35" s="209" t="str">
        <f t="shared" si="7"/>
        <v/>
      </c>
      <c r="I35" s="203" t="str">
        <f t="shared" si="7"/>
        <v/>
      </c>
      <c r="J35" s="238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1"/>
    </row>
    <row r="36" spans="2:25" ht="20.100000000000001" customHeight="1">
      <c r="B36" s="254">
        <v>10</v>
      </c>
      <c r="C36" s="148" t="str">
        <f>IF(C20="", "",C20)</f>
        <v/>
      </c>
      <c r="D36" s="263">
        <f t="shared" si="2"/>
        <v>0</v>
      </c>
      <c r="E36" s="203" t="str">
        <f t="shared" si="7"/>
        <v/>
      </c>
      <c r="F36" s="148" t="str">
        <f t="shared" si="7"/>
        <v/>
      </c>
      <c r="G36" s="203" t="str">
        <f t="shared" si="7"/>
        <v/>
      </c>
      <c r="H36" s="209" t="str">
        <f t="shared" si="7"/>
        <v/>
      </c>
      <c r="I36" s="203" t="str">
        <f t="shared" si="7"/>
        <v/>
      </c>
      <c r="J36" s="238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1"/>
    </row>
    <row r="37" spans="2:25" ht="20.100000000000001" customHeight="1">
      <c r="G37" s="147" t="s">
        <v>248</v>
      </c>
      <c r="H37" s="211">
        <f>SUM(H27:H36)</f>
        <v>0</v>
      </c>
    </row>
    <row r="38" spans="2:25" ht="24.95" customHeight="1"/>
    <row r="39" spans="2:25" ht="20.100000000000001" customHeight="1">
      <c r="B39" s="389" t="str">
        <f>IF(D5="1年間",AC14,IF(D5="3年間",AC13,""))</f>
        <v/>
      </c>
      <c r="C39" s="389"/>
      <c r="D39" s="390" t="s">
        <v>0</v>
      </c>
      <c r="E39" s="387"/>
      <c r="F39" s="387" t="s">
        <v>1</v>
      </c>
      <c r="G39" s="387"/>
      <c r="H39" s="150" t="s">
        <v>104</v>
      </c>
      <c r="I39" s="383" t="s">
        <v>9</v>
      </c>
      <c r="J39" s="391" t="s">
        <v>277</v>
      </c>
      <c r="K39" s="392" t="s">
        <v>10</v>
      </c>
      <c r="L39" s="392"/>
      <c r="M39" s="392"/>
      <c r="N39" s="392"/>
      <c r="O39" s="392"/>
      <c r="P39" s="392"/>
      <c r="Q39" s="392"/>
      <c r="R39" s="392"/>
      <c r="S39" s="392"/>
      <c r="T39" s="392"/>
      <c r="U39" s="392"/>
      <c r="V39" s="392"/>
      <c r="W39" s="391" t="s">
        <v>278</v>
      </c>
      <c r="X39" s="391" t="s">
        <v>11</v>
      </c>
      <c r="Y39" s="383" t="s">
        <v>7</v>
      </c>
    </row>
    <row r="40" spans="2:25" ht="14.1" customHeight="1">
      <c r="B40" s="384" t="s">
        <v>151</v>
      </c>
      <c r="C40" s="385" t="s">
        <v>280</v>
      </c>
      <c r="D40" s="387" t="s">
        <v>215</v>
      </c>
      <c r="E40" s="387"/>
      <c r="F40" s="387" t="s">
        <v>8</v>
      </c>
      <c r="G40" s="387"/>
      <c r="H40" s="388" t="s">
        <v>160</v>
      </c>
      <c r="I40" s="383"/>
      <c r="J40" s="391"/>
      <c r="K40" s="392"/>
      <c r="L40" s="392"/>
      <c r="M40" s="392"/>
      <c r="N40" s="392"/>
      <c r="O40" s="392"/>
      <c r="P40" s="392"/>
      <c r="Q40" s="392"/>
      <c r="R40" s="392"/>
      <c r="S40" s="392"/>
      <c r="T40" s="392"/>
      <c r="U40" s="392"/>
      <c r="V40" s="392"/>
      <c r="W40" s="391"/>
      <c r="X40" s="391"/>
      <c r="Y40" s="383"/>
    </row>
    <row r="41" spans="2:25" ht="14.1" customHeight="1">
      <c r="B41" s="380"/>
      <c r="C41" s="386"/>
      <c r="D41" s="387"/>
      <c r="E41" s="387"/>
      <c r="F41" s="387"/>
      <c r="G41" s="387"/>
      <c r="H41" s="388"/>
      <c r="I41" s="383"/>
      <c r="J41" s="391"/>
      <c r="K41" s="392"/>
      <c r="L41" s="392"/>
      <c r="M41" s="392"/>
      <c r="N41" s="392"/>
      <c r="O41" s="392"/>
      <c r="P41" s="392"/>
      <c r="Q41" s="392"/>
      <c r="R41" s="392"/>
      <c r="S41" s="392"/>
      <c r="T41" s="392"/>
      <c r="U41" s="392"/>
      <c r="V41" s="392"/>
      <c r="W41" s="391"/>
      <c r="X41" s="391"/>
      <c r="Y41" s="383"/>
    </row>
    <row r="42" spans="2:25" ht="18.600000000000001" customHeight="1">
      <c r="B42" s="380"/>
      <c r="C42" s="386"/>
      <c r="D42" s="151" t="s">
        <v>214</v>
      </c>
      <c r="E42" s="151" t="s">
        <v>12</v>
      </c>
      <c r="F42" s="152" t="s">
        <v>13</v>
      </c>
      <c r="G42" s="152" t="s">
        <v>14</v>
      </c>
      <c r="H42" s="150" t="s">
        <v>161</v>
      </c>
      <c r="I42" s="153" t="s">
        <v>15</v>
      </c>
      <c r="J42" s="391"/>
      <c r="K42" s="154" t="s">
        <v>16</v>
      </c>
      <c r="L42" s="154" t="s">
        <v>17</v>
      </c>
      <c r="M42" s="154" t="s">
        <v>18</v>
      </c>
      <c r="N42" s="154" t="s">
        <v>19</v>
      </c>
      <c r="O42" s="154" t="s">
        <v>20</v>
      </c>
      <c r="P42" s="154" t="s">
        <v>21</v>
      </c>
      <c r="Q42" s="154" t="s">
        <v>22</v>
      </c>
      <c r="R42" s="154" t="s">
        <v>23</v>
      </c>
      <c r="S42" s="154" t="s">
        <v>24</v>
      </c>
      <c r="T42" s="154" t="s">
        <v>25</v>
      </c>
      <c r="U42" s="154" t="s">
        <v>26</v>
      </c>
      <c r="V42" s="154" t="s">
        <v>27</v>
      </c>
      <c r="W42" s="391"/>
      <c r="X42" s="391"/>
      <c r="Y42" s="383"/>
    </row>
    <row r="43" spans="2:25" ht="20.100000000000001" customHeight="1">
      <c r="B43" s="254">
        <v>1</v>
      </c>
      <c r="C43" s="251" t="str">
        <f>IF(C11="","",C11)</f>
        <v/>
      </c>
      <c r="D43" s="263">
        <f t="shared" ref="D43:D52" si="8">SUM(K43:V43)+(J43-W43)-X43</f>
        <v>0</v>
      </c>
      <c r="E43" s="146" t="str">
        <f t="shared" ref="E43:F50" si="9">E11</f>
        <v/>
      </c>
      <c r="F43" s="199" t="str">
        <f t="shared" si="9"/>
        <v/>
      </c>
      <c r="G43" s="146" t="str">
        <f t="shared" ref="G43:G50" si="10">G27</f>
        <v/>
      </c>
      <c r="H43" s="208">
        <f t="shared" ref="H43:H50" si="11">IFERROR($D43*$F43,0)</f>
        <v>0</v>
      </c>
      <c r="I43" s="146" t="str">
        <f>I27</f>
        <v/>
      </c>
      <c r="J43" s="229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29"/>
      <c r="X43" s="239"/>
      <c r="Y43" s="221"/>
    </row>
    <row r="44" spans="2:25" ht="20.100000000000001" customHeight="1">
      <c r="B44" s="254">
        <v>2</v>
      </c>
      <c r="C44" s="251" t="str">
        <f t="shared" ref="C44:C50" si="12">IF(C12="","",C12)</f>
        <v/>
      </c>
      <c r="D44" s="263">
        <f t="shared" si="8"/>
        <v>0</v>
      </c>
      <c r="E44" s="146" t="str">
        <f t="shared" si="9"/>
        <v/>
      </c>
      <c r="F44" s="199" t="str">
        <f t="shared" si="9"/>
        <v/>
      </c>
      <c r="G44" s="146" t="str">
        <f t="shared" si="10"/>
        <v/>
      </c>
      <c r="H44" s="208">
        <f t="shared" si="11"/>
        <v>0</v>
      </c>
      <c r="I44" s="146" t="str">
        <f t="shared" ref="I44:I50" si="13">I28</f>
        <v/>
      </c>
      <c r="J44" s="229"/>
      <c r="K44" s="231"/>
      <c r="L44" s="232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29"/>
      <c r="X44" s="258"/>
      <c r="Y44" s="221"/>
    </row>
    <row r="45" spans="2:25" ht="20.100000000000001" customHeight="1">
      <c r="B45" s="254">
        <v>3</v>
      </c>
      <c r="C45" s="251" t="str">
        <f t="shared" si="12"/>
        <v/>
      </c>
      <c r="D45" s="263">
        <f t="shared" si="8"/>
        <v>0</v>
      </c>
      <c r="E45" s="146" t="str">
        <f t="shared" si="9"/>
        <v/>
      </c>
      <c r="F45" s="199" t="str">
        <f t="shared" si="9"/>
        <v/>
      </c>
      <c r="G45" s="146" t="str">
        <f t="shared" si="10"/>
        <v/>
      </c>
      <c r="H45" s="208">
        <f t="shared" si="11"/>
        <v>0</v>
      </c>
      <c r="I45" s="146" t="str">
        <f t="shared" si="13"/>
        <v/>
      </c>
      <c r="J45" s="234"/>
      <c r="K45" s="230"/>
      <c r="L45" s="235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7"/>
      <c r="X45" s="239"/>
      <c r="Y45" s="221"/>
    </row>
    <row r="46" spans="2:25" ht="20.100000000000001" customHeight="1">
      <c r="B46" s="254">
        <v>4</v>
      </c>
      <c r="C46" s="251" t="str">
        <f t="shared" si="12"/>
        <v/>
      </c>
      <c r="D46" s="263">
        <f t="shared" si="8"/>
        <v>0</v>
      </c>
      <c r="E46" s="146" t="str">
        <f t="shared" si="9"/>
        <v/>
      </c>
      <c r="F46" s="199" t="str">
        <f t="shared" si="9"/>
        <v/>
      </c>
      <c r="G46" s="146" t="str">
        <f t="shared" si="10"/>
        <v/>
      </c>
      <c r="H46" s="208">
        <f t="shared" si="11"/>
        <v>0</v>
      </c>
      <c r="I46" s="146" t="str">
        <f t="shared" si="13"/>
        <v/>
      </c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21"/>
    </row>
    <row r="47" spans="2:25" ht="20.100000000000001" customHeight="1">
      <c r="B47" s="254">
        <v>5</v>
      </c>
      <c r="C47" s="251" t="str">
        <f t="shared" si="12"/>
        <v/>
      </c>
      <c r="D47" s="263">
        <f t="shared" si="8"/>
        <v>0</v>
      </c>
      <c r="E47" s="146" t="str">
        <f t="shared" si="9"/>
        <v/>
      </c>
      <c r="F47" s="199" t="str">
        <f t="shared" si="9"/>
        <v/>
      </c>
      <c r="G47" s="146" t="str">
        <f t="shared" si="10"/>
        <v/>
      </c>
      <c r="H47" s="208">
        <f t="shared" si="11"/>
        <v>0</v>
      </c>
      <c r="I47" s="146" t="str">
        <f t="shared" si="13"/>
        <v/>
      </c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  <c r="V47" s="239"/>
      <c r="W47" s="239"/>
      <c r="X47" s="239"/>
      <c r="Y47" s="221"/>
    </row>
    <row r="48" spans="2:25" ht="20.100000000000001" customHeight="1">
      <c r="B48" s="254">
        <v>6</v>
      </c>
      <c r="C48" s="251" t="str">
        <f t="shared" si="12"/>
        <v/>
      </c>
      <c r="D48" s="263">
        <f t="shared" si="8"/>
        <v>0</v>
      </c>
      <c r="E48" s="146" t="str">
        <f t="shared" si="9"/>
        <v/>
      </c>
      <c r="F48" s="199" t="str">
        <f t="shared" si="9"/>
        <v/>
      </c>
      <c r="G48" s="146" t="str">
        <f t="shared" si="10"/>
        <v/>
      </c>
      <c r="H48" s="208">
        <f t="shared" si="11"/>
        <v>0</v>
      </c>
      <c r="I48" s="146" t="str">
        <f t="shared" si="13"/>
        <v/>
      </c>
      <c r="J48" s="239"/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21"/>
    </row>
    <row r="49" spans="2:34" ht="20.100000000000001" customHeight="1">
      <c r="B49" s="254">
        <v>7</v>
      </c>
      <c r="C49" s="251" t="str">
        <f t="shared" si="12"/>
        <v/>
      </c>
      <c r="D49" s="263">
        <f t="shared" si="8"/>
        <v>0</v>
      </c>
      <c r="E49" s="146" t="str">
        <f t="shared" si="9"/>
        <v/>
      </c>
      <c r="F49" s="199" t="str">
        <f t="shared" si="9"/>
        <v/>
      </c>
      <c r="G49" s="146" t="str">
        <f t="shared" si="10"/>
        <v/>
      </c>
      <c r="H49" s="208">
        <f t="shared" si="11"/>
        <v>0</v>
      </c>
      <c r="I49" s="146" t="str">
        <f t="shared" si="13"/>
        <v/>
      </c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21"/>
    </row>
    <row r="50" spans="2:34" ht="20.100000000000001" customHeight="1">
      <c r="B50" s="254">
        <v>8</v>
      </c>
      <c r="C50" s="251" t="str">
        <f t="shared" si="12"/>
        <v/>
      </c>
      <c r="D50" s="263">
        <f t="shared" si="8"/>
        <v>0</v>
      </c>
      <c r="E50" s="146" t="str">
        <f t="shared" si="9"/>
        <v/>
      </c>
      <c r="F50" s="199" t="str">
        <f t="shared" si="9"/>
        <v/>
      </c>
      <c r="G50" s="146" t="str">
        <f t="shared" si="10"/>
        <v/>
      </c>
      <c r="H50" s="208">
        <f t="shared" si="11"/>
        <v>0</v>
      </c>
      <c r="I50" s="146" t="str">
        <f t="shared" si="13"/>
        <v/>
      </c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21"/>
    </row>
    <row r="51" spans="2:34" ht="20.100000000000001" customHeight="1">
      <c r="B51" s="254">
        <v>9</v>
      </c>
      <c r="C51" s="148" t="str">
        <f>IF(C19="", "",C35)</f>
        <v/>
      </c>
      <c r="D51" s="263">
        <f t="shared" si="8"/>
        <v>0</v>
      </c>
      <c r="E51" s="203" t="str">
        <f t="shared" ref="E51:I52" si="14">IF(E19="", "",E35)</f>
        <v/>
      </c>
      <c r="F51" s="148" t="str">
        <f t="shared" si="14"/>
        <v/>
      </c>
      <c r="G51" s="203" t="str">
        <f t="shared" si="14"/>
        <v/>
      </c>
      <c r="H51" s="209" t="str">
        <f t="shared" si="14"/>
        <v/>
      </c>
      <c r="I51" s="203" t="str">
        <f t="shared" si="14"/>
        <v/>
      </c>
      <c r="J51" s="240"/>
      <c r="K51" s="239"/>
      <c r="L51" s="239"/>
      <c r="M51" s="239"/>
      <c r="N51" s="239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21"/>
    </row>
    <row r="52" spans="2:34" ht="20.100000000000001" customHeight="1">
      <c r="B52" s="254">
        <v>10</v>
      </c>
      <c r="C52" s="148" t="str">
        <f>IF(C20="", "",C36)</f>
        <v/>
      </c>
      <c r="D52" s="263">
        <f t="shared" si="8"/>
        <v>0</v>
      </c>
      <c r="E52" s="203" t="str">
        <f t="shared" si="14"/>
        <v/>
      </c>
      <c r="F52" s="148" t="str">
        <f t="shared" si="14"/>
        <v/>
      </c>
      <c r="G52" s="203" t="str">
        <f t="shared" si="14"/>
        <v/>
      </c>
      <c r="H52" s="209" t="str">
        <f t="shared" si="14"/>
        <v/>
      </c>
      <c r="I52" s="203" t="str">
        <f t="shared" si="14"/>
        <v/>
      </c>
      <c r="J52" s="240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21"/>
    </row>
    <row r="53" spans="2:34" ht="20.100000000000001" customHeight="1">
      <c r="G53" s="147" t="s">
        <v>248</v>
      </c>
      <c r="H53" s="211">
        <f>SUM(H43:H52)</f>
        <v>0</v>
      </c>
    </row>
    <row r="54" spans="2:34" ht="20.100000000000001" customHeight="1">
      <c r="G54" s="147"/>
      <c r="H54" s="212"/>
      <c r="AC54" s="337" t="s">
        <v>294</v>
      </c>
      <c r="AD54" s="338"/>
      <c r="AE54" s="213" t="str">
        <f>B7</f>
        <v/>
      </c>
      <c r="AF54" s="137">
        <f>H21</f>
        <v>0</v>
      </c>
      <c r="AG54" s="131"/>
      <c r="AH54" s="28"/>
    </row>
    <row r="55" spans="2:34" ht="18" customHeight="1">
      <c r="F55" s="380" t="s">
        <v>314</v>
      </c>
      <c r="G55" s="380"/>
      <c r="H55" s="137">
        <f>IF(H21="","",H21)</f>
        <v>0</v>
      </c>
      <c r="I55" s="206"/>
      <c r="J55" s="26" t="s">
        <v>257</v>
      </c>
      <c r="AC55" s="339"/>
      <c r="AD55" s="340"/>
      <c r="AE55" s="213" t="str">
        <f>B23</f>
        <v/>
      </c>
      <c r="AF55" s="149">
        <f>H37</f>
        <v>0</v>
      </c>
      <c r="AG55" s="138" t="s">
        <v>272</v>
      </c>
      <c r="AH55" s="137">
        <f>SUM(AF54:AF56)</f>
        <v>0</v>
      </c>
    </row>
    <row r="56" spans="2:34" ht="18" customHeight="1">
      <c r="F56" s="380" t="s">
        <v>312</v>
      </c>
      <c r="G56" s="380"/>
      <c r="H56" s="137">
        <f>SUM(AF54:AF56)</f>
        <v>0</v>
      </c>
      <c r="I56" s="206"/>
      <c r="J56" s="252" t="s">
        <v>264</v>
      </c>
      <c r="K56" s="252" t="s">
        <v>310</v>
      </c>
      <c r="AC56" s="341"/>
      <c r="AD56" s="342"/>
      <c r="AE56" s="213" t="str">
        <f>B39</f>
        <v/>
      </c>
      <c r="AF56" s="149">
        <f>H53</f>
        <v>0</v>
      </c>
      <c r="AG56" s="139" t="s">
        <v>273</v>
      </c>
      <c r="AH56" s="140" t="str">
        <f>IF(AF55&gt;=1,AVERAGE(AF54:AF56),IF(AF55&lt;="0","ー"))</f>
        <v>ー</v>
      </c>
    </row>
    <row r="57" spans="2:34" ht="18" customHeight="1">
      <c r="F57" s="381" t="s">
        <v>313</v>
      </c>
      <c r="G57" s="382"/>
      <c r="H57" s="140" t="str">
        <f>IF(AF55&gt;=1,AVERAGE(AF54:AF56),IF(AF56&lt;="0","ー"))</f>
        <v>ー</v>
      </c>
      <c r="K57" s="253" t="s">
        <v>291</v>
      </c>
    </row>
    <row r="58" spans="2:34" ht="18" customHeight="1">
      <c r="J58" s="253" t="s">
        <v>265</v>
      </c>
      <c r="K58" s="253" t="s">
        <v>266</v>
      </c>
    </row>
    <row r="59" spans="2:34">
      <c r="J59" s="252" t="s">
        <v>267</v>
      </c>
      <c r="K59" s="252" t="s">
        <v>268</v>
      </c>
    </row>
  </sheetData>
  <sheetProtection algorithmName="SHA-512" hashValue="Ej42OJ80YsmNHq0AavL5ppHMqO/NkILjGhCCB6m9PGLqaJEZnOjOIZjyy4OWe5yZRcyREmNLjWb2F5sbw+fVjA==" saltValue="9VRA/K1xMCmQ5IUk0MznQg==" spinCount="100000" sheet="1" formatCells="0" formatColumns="0" formatRows="0"/>
  <mergeCells count="49">
    <mergeCell ref="X2:Y2"/>
    <mergeCell ref="B5:C5"/>
    <mergeCell ref="D7:E7"/>
    <mergeCell ref="F7:G7"/>
    <mergeCell ref="J7:J10"/>
    <mergeCell ref="K7:V9"/>
    <mergeCell ref="D5:E5"/>
    <mergeCell ref="B8:B10"/>
    <mergeCell ref="C8:C10"/>
    <mergeCell ref="B7:C7"/>
    <mergeCell ref="W7:W10"/>
    <mergeCell ref="X7:X10"/>
    <mergeCell ref="Y7:Y10"/>
    <mergeCell ref="D8:E9"/>
    <mergeCell ref="F8:G9"/>
    <mergeCell ref="H8:H9"/>
    <mergeCell ref="I7:I9"/>
    <mergeCell ref="Y23:Y26"/>
    <mergeCell ref="D24:E25"/>
    <mergeCell ref="F24:G25"/>
    <mergeCell ref="H24:H25"/>
    <mergeCell ref="F23:G23"/>
    <mergeCell ref="I23:I25"/>
    <mergeCell ref="J23:J26"/>
    <mergeCell ref="K23:V25"/>
    <mergeCell ref="W23:W26"/>
    <mergeCell ref="X23:X26"/>
    <mergeCell ref="D23:E23"/>
    <mergeCell ref="B24:B26"/>
    <mergeCell ref="C24:C26"/>
    <mergeCell ref="B23:C23"/>
    <mergeCell ref="W39:W42"/>
    <mergeCell ref="X39:X42"/>
    <mergeCell ref="AC54:AD56"/>
    <mergeCell ref="F56:G56"/>
    <mergeCell ref="F57:G57"/>
    <mergeCell ref="Y39:Y42"/>
    <mergeCell ref="B40:B42"/>
    <mergeCell ref="C40:C42"/>
    <mergeCell ref="D40:E41"/>
    <mergeCell ref="F40:G41"/>
    <mergeCell ref="H40:H41"/>
    <mergeCell ref="B39:C39"/>
    <mergeCell ref="D39:E39"/>
    <mergeCell ref="F39:G39"/>
    <mergeCell ref="I39:I41"/>
    <mergeCell ref="J39:J42"/>
    <mergeCell ref="K39:V41"/>
    <mergeCell ref="F55:G55"/>
  </mergeCells>
  <phoneticPr fontId="2"/>
  <conditionalFormatting sqref="C11:F20 H11:I20">
    <cfRule type="expression" dxfId="9" priority="60">
      <formula>#REF!=TRUE</formula>
    </cfRule>
  </conditionalFormatting>
  <conditionalFormatting sqref="C27:I36">
    <cfRule type="expression" dxfId="8" priority="23">
      <formula>#REF!=TRUE</formula>
    </cfRule>
  </conditionalFormatting>
  <conditionalFormatting sqref="C43:I52">
    <cfRule type="expression" dxfId="7" priority="3">
      <formula>#REF!=TRUE</formula>
    </cfRule>
  </conditionalFormatting>
  <conditionalFormatting sqref="D4:D6">
    <cfRule type="expression" dxfId="6" priority="52">
      <formula>#REF!=TRUE</formula>
    </cfRule>
  </conditionalFormatting>
  <conditionalFormatting sqref="G11:G18">
    <cfRule type="expression" dxfId="5" priority="59">
      <formula>#REF!=TRUE</formula>
    </cfRule>
  </conditionalFormatting>
  <conditionalFormatting sqref="Y11:Y20">
    <cfRule type="expression" dxfId="4" priority="54">
      <formula>Y11&lt;&gt;""</formula>
    </cfRule>
  </conditionalFormatting>
  <conditionalFormatting sqref="Y27:Y36">
    <cfRule type="expression" dxfId="3" priority="2">
      <formula>Y27&lt;&gt;""</formula>
    </cfRule>
  </conditionalFormatting>
  <conditionalFormatting sqref="Y43:Y52">
    <cfRule type="expression" dxfId="2" priority="1">
      <formula>Y43&lt;&gt;""</formula>
    </cfRule>
  </conditionalFormatting>
  <conditionalFormatting sqref="AG55:AG56">
    <cfRule type="expression" dxfId="1" priority="4">
      <formula>AG55&lt;&gt;""</formula>
    </cfRule>
  </conditionalFormatting>
  <dataValidations count="1">
    <dataValidation type="list" allowBlank="1" showInputMessage="1" showErrorMessage="1" sqref="D5:E5" xr:uid="{B42CC0D4-39C9-4175-BC39-D091C511A3F9}">
      <formula1>$AC$7:$AC$8</formula1>
    </dataValidation>
  </dataValidations>
  <pageMargins left="1.1023622047244095" right="0.31496062992125984" top="0.35433070866141736" bottom="0.15748031496062992" header="0.31496062992125984" footer="0.31496062992125984"/>
  <pageSetup paperSize="8" scale="70" orientation="landscape" r:id="rId1"/>
  <headerFooter>
    <oddFooter>&amp;Lsf08Ca6</oddFooter>
  </headerFooter>
  <ignoredErrors>
    <ignoredError sqref="C35:C36 E35:I36 C51:C52 E51:I52 C27:C34 C43:C50" unlockedFormula="1"/>
    <ignoredError sqref="D35:D36 D51:D52 D28:D34" formula="1" unlockedFormula="1"/>
    <ignoredError sqref="D27:H27 E28:H34 H43:H50" 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1A9A2E-8F26-4762-9E1D-DD29779E6491}">
          <x14:formula1>
            <xm:f>排出係数!$C$7:$C$17</xm:f>
          </x14:formula1>
          <xm:sqref>C11:C18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77DE-376F-41E5-8D79-05E166C7341F}">
  <sheetPr codeName="Sheet10">
    <tabColor rgb="FF92D050"/>
    <pageSetUpPr fitToPage="1"/>
  </sheetPr>
  <dimension ref="A1:Z82"/>
  <sheetViews>
    <sheetView showGridLines="0" view="pageBreakPreview" zoomScale="90" zoomScaleNormal="100" zoomScaleSheetLayoutView="90" workbookViewId="0">
      <selection activeCell="F6" sqref="F6"/>
    </sheetView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対策個票1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471" t="s">
        <v>112</v>
      </c>
      <c r="C4" s="471"/>
      <c r="D4" s="473"/>
      <c r="E4" s="47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471"/>
      <c r="C5" s="471"/>
      <c r="D5" s="475"/>
      <c r="E5" s="47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471" t="s">
        <v>113</v>
      </c>
      <c r="C6" s="471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472" t="s">
        <v>120</v>
      </c>
      <c r="C8" s="425" t="s">
        <v>165</v>
      </c>
      <c r="D8" s="436" t="s">
        <v>166</v>
      </c>
      <c r="E8" s="437"/>
      <c r="F8" s="468"/>
      <c r="G8" s="469"/>
      <c r="H8" s="469"/>
      <c r="I8" s="469"/>
      <c r="J8" s="469"/>
      <c r="K8" s="470"/>
      <c r="O8" s="36" t="s">
        <v>575</v>
      </c>
    </row>
    <row r="9" spans="1:26" ht="15" customHeight="1">
      <c r="B9" s="472"/>
      <c r="C9" s="426"/>
      <c r="D9" s="436" t="s">
        <v>185</v>
      </c>
      <c r="E9" s="437"/>
      <c r="F9" s="82"/>
      <c r="G9" s="162" t="s">
        <v>186</v>
      </c>
      <c r="H9" s="68"/>
    </row>
    <row r="10" spans="1:26" ht="15" customHeight="1">
      <c r="B10" s="30" t="s">
        <v>122</v>
      </c>
      <c r="C10" s="435" t="s">
        <v>183</v>
      </c>
      <c r="D10" s="435"/>
      <c r="E10" s="435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435" t="s">
        <v>184</v>
      </c>
      <c r="D11" s="435"/>
      <c r="E11" s="435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99" t="str">
        <f>IF($D$4&lt;&gt;$O$3,"","D")</f>
        <v/>
      </c>
      <c r="C12" s="399" t="str">
        <f>IF($D$4&lt;&gt;$O$3,"","計測対象の設備")</f>
        <v/>
      </c>
      <c r="D12" s="402" t="str">
        <f>IF($D$4&lt;&gt;$O$3,"","名　称")</f>
        <v/>
      </c>
      <c r="E12" s="403"/>
      <c r="F12" s="412"/>
      <c r="G12" s="413"/>
      <c r="H12" s="413"/>
      <c r="I12" s="414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400"/>
      <c r="C13" s="400"/>
      <c r="D13" s="404" t="str">
        <f>IF($D$4&lt;&gt;$O$3,"","耐用年数省令別表の
記載事項")</f>
        <v/>
      </c>
      <c r="E13" s="405"/>
      <c r="F13" s="410" t="str">
        <f>IF($D$4&lt;&gt;$O$3,"","別表の名称")</f>
        <v/>
      </c>
      <c r="G13" s="410"/>
      <c r="H13" s="415"/>
      <c r="I13" s="416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400"/>
      <c r="C14" s="400"/>
      <c r="D14" s="406"/>
      <c r="E14" s="407"/>
      <c r="F14" s="410" t="str">
        <f>IF($D$4&lt;&gt;$O$3,"","[種類]または[番号]")</f>
        <v/>
      </c>
      <c r="G14" s="410"/>
      <c r="H14" s="417"/>
      <c r="I14" s="418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400"/>
      <c r="C15" s="400"/>
      <c r="D15" s="406"/>
      <c r="E15" s="407"/>
      <c r="F15" s="410" t="str">
        <f>IF($D$4&lt;&gt;$O$3,"","[構造又は用途]または[設備の種類]")</f>
        <v/>
      </c>
      <c r="G15" s="410"/>
      <c r="H15" s="415"/>
      <c r="I15" s="416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400"/>
      <c r="C16" s="400"/>
      <c r="D16" s="406"/>
      <c r="E16" s="407"/>
      <c r="F16" s="411" t="str">
        <f>IF($D$4&lt;&gt;$O$3,"","細目")</f>
        <v/>
      </c>
      <c r="G16" s="411"/>
      <c r="H16" s="415"/>
      <c r="I16" s="416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401"/>
      <c r="C17" s="401"/>
      <c r="D17" s="408"/>
      <c r="E17" s="409"/>
      <c r="F17" s="410" t="str">
        <f>IF($D$4&lt;&gt;$O$3,"","法定耐用年数(年)")</f>
        <v/>
      </c>
      <c r="G17" s="410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447" t="s">
        <v>43</v>
      </c>
      <c r="C20" s="467" t="s">
        <v>124</v>
      </c>
      <c r="D20" s="467"/>
      <c r="E20" s="467"/>
      <c r="F20" s="467"/>
      <c r="G20" s="467"/>
      <c r="H20" s="467"/>
      <c r="I20" s="467"/>
      <c r="J20" s="467"/>
      <c r="K20" s="467"/>
    </row>
    <row r="21" spans="2:15">
      <c r="B21" s="448"/>
      <c r="C21" s="450" t="s">
        <v>274</v>
      </c>
      <c r="D21" s="429" t="s">
        <v>100</v>
      </c>
      <c r="E21" s="430"/>
      <c r="F21" s="429" t="s">
        <v>101</v>
      </c>
      <c r="G21" s="430"/>
      <c r="H21" s="164" t="s">
        <v>102</v>
      </c>
      <c r="I21" s="429" t="s">
        <v>110</v>
      </c>
      <c r="J21" s="430"/>
      <c r="K21" s="164" t="s">
        <v>125</v>
      </c>
    </row>
    <row r="22" spans="2:15" s="38" customFormat="1" ht="31.5">
      <c r="B22" s="408"/>
      <c r="C22" s="451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419" t="s">
        <v>136</v>
      </c>
      <c r="D33" s="420"/>
      <c r="E33" s="420"/>
      <c r="F33" s="421"/>
      <c r="G33" s="425" t="s">
        <v>121</v>
      </c>
      <c r="H33" s="427"/>
      <c r="I33" s="428"/>
      <c r="J33" s="425" t="s">
        <v>114</v>
      </c>
      <c r="K33" s="59"/>
    </row>
    <row r="34" spans="2:15" ht="15" customHeight="1">
      <c r="B34" s="165" t="s">
        <v>137</v>
      </c>
      <c r="C34" s="422"/>
      <c r="D34" s="423"/>
      <c r="E34" s="423"/>
      <c r="F34" s="424"/>
      <c r="G34" s="426"/>
      <c r="H34" s="427"/>
      <c r="I34" s="428"/>
      <c r="J34" s="426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447" t="s">
        <v>43</v>
      </c>
      <c r="C38" s="449" t="s">
        <v>141</v>
      </c>
      <c r="D38" s="449"/>
      <c r="E38" s="449"/>
      <c r="F38" s="449"/>
      <c r="G38" s="449"/>
      <c r="H38" s="449"/>
      <c r="I38" s="449"/>
      <c r="J38" s="449"/>
      <c r="K38" s="449"/>
    </row>
    <row r="39" spans="2:15" ht="15" customHeight="1">
      <c r="B39" s="448"/>
      <c r="C39" s="450" t="s">
        <v>274</v>
      </c>
      <c r="D39" s="429" t="s">
        <v>100</v>
      </c>
      <c r="E39" s="430"/>
      <c r="F39" s="429" t="s">
        <v>101</v>
      </c>
      <c r="G39" s="430"/>
      <c r="H39" s="164" t="s">
        <v>102</v>
      </c>
      <c r="I39" s="429" t="s">
        <v>110</v>
      </c>
      <c r="J39" s="430"/>
      <c r="K39" s="164" t="s">
        <v>125</v>
      </c>
    </row>
    <row r="40" spans="2:15" s="38" customFormat="1" ht="31.5">
      <c r="B40" s="408"/>
      <c r="C40" s="451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419" t="s">
        <v>136</v>
      </c>
      <c r="D51" s="420"/>
      <c r="E51" s="420"/>
      <c r="F51" s="421"/>
      <c r="G51" s="425" t="s">
        <v>121</v>
      </c>
      <c r="H51" s="427"/>
      <c r="I51" s="428"/>
      <c r="J51" s="425" t="s">
        <v>114</v>
      </c>
      <c r="K51" s="59"/>
    </row>
    <row r="52" spans="1:11" ht="15" customHeight="1">
      <c r="B52" s="165" t="s">
        <v>137</v>
      </c>
      <c r="C52" s="422"/>
      <c r="D52" s="423"/>
      <c r="E52" s="423"/>
      <c r="F52" s="424"/>
      <c r="G52" s="426"/>
      <c r="H52" s="427"/>
      <c r="I52" s="428"/>
      <c r="J52" s="426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452" t="s">
        <v>220</v>
      </c>
      <c r="C55" s="453"/>
      <c r="D55" s="458"/>
      <c r="E55" s="459"/>
      <c r="F55" s="459"/>
      <c r="G55" s="459"/>
      <c r="H55" s="459"/>
      <c r="I55" s="459"/>
      <c r="J55" s="459"/>
      <c r="K55" s="460"/>
    </row>
    <row r="56" spans="1:11" s="44" customFormat="1" ht="12.95" customHeight="1">
      <c r="A56" s="36"/>
      <c r="B56" s="454"/>
      <c r="C56" s="455"/>
      <c r="D56" s="461"/>
      <c r="E56" s="462"/>
      <c r="F56" s="462"/>
      <c r="G56" s="462"/>
      <c r="H56" s="462"/>
      <c r="I56" s="462"/>
      <c r="J56" s="462"/>
      <c r="K56" s="463"/>
    </row>
    <row r="57" spans="1:11" s="44" customFormat="1">
      <c r="A57" s="36"/>
      <c r="B57" s="456"/>
      <c r="C57" s="457"/>
      <c r="D57" s="464"/>
      <c r="E57" s="465"/>
      <c r="F57" s="465"/>
      <c r="G57" s="465"/>
      <c r="H57" s="465"/>
      <c r="I57" s="465"/>
      <c r="J57" s="465"/>
      <c r="K57" s="466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432" t="s">
        <v>231</v>
      </c>
      <c r="C76" s="433"/>
      <c r="D76" s="433"/>
      <c r="E76" s="433"/>
      <c r="F76" s="433"/>
      <c r="G76" s="433"/>
      <c r="H76" s="433"/>
      <c r="I76" s="433"/>
      <c r="J76" s="433"/>
      <c r="K76" s="434"/>
    </row>
    <row r="77" spans="2:11" ht="180" customHeight="1">
      <c r="B77" s="438"/>
      <c r="C77" s="439"/>
      <c r="D77" s="439"/>
      <c r="E77" s="439"/>
      <c r="F77" s="439"/>
      <c r="G77" s="439"/>
      <c r="H77" s="439"/>
      <c r="I77" s="439"/>
      <c r="J77" s="439"/>
      <c r="K77" s="440"/>
    </row>
    <row r="78" spans="2:11" ht="109.5" customHeight="1">
      <c r="B78" s="441"/>
      <c r="C78" s="442"/>
      <c r="D78" s="442"/>
      <c r="E78" s="442"/>
      <c r="F78" s="442"/>
      <c r="G78" s="442"/>
      <c r="H78" s="442"/>
      <c r="I78" s="442"/>
      <c r="J78" s="442"/>
      <c r="K78" s="443"/>
    </row>
    <row r="79" spans="2:11" ht="80.099999999999994" customHeight="1">
      <c r="B79" s="441"/>
      <c r="C79" s="442"/>
      <c r="D79" s="442"/>
      <c r="E79" s="442"/>
      <c r="F79" s="442"/>
      <c r="G79" s="442"/>
      <c r="H79" s="442"/>
      <c r="I79" s="442"/>
      <c r="J79" s="442"/>
      <c r="K79" s="443"/>
    </row>
    <row r="80" spans="2:11" ht="102" customHeight="1">
      <c r="B80" s="444"/>
      <c r="C80" s="445"/>
      <c r="D80" s="445"/>
      <c r="E80" s="445"/>
      <c r="F80" s="445"/>
      <c r="G80" s="445"/>
      <c r="H80" s="445"/>
      <c r="I80" s="445"/>
      <c r="J80" s="445"/>
      <c r="K80" s="446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431"/>
      <c r="B82" s="431"/>
      <c r="C82" s="431"/>
      <c r="D82" s="431"/>
      <c r="E82" s="431"/>
      <c r="F82" s="431"/>
      <c r="G82" s="431"/>
      <c r="H82" s="431"/>
      <c r="I82" s="431"/>
      <c r="J82" s="431"/>
    </row>
  </sheetData>
  <sheetProtection algorithmName="SHA-512" hashValue="I/fYmBFpKdduM187iaLUMXc1X1bIEQaxTHRrvMG/vLmvsEVTpApuh/66pUX6ozx8XKe5ILy5xFYfUupin2H7NA==" saltValue="cZ9fUx/pXrnOp+eiLM5dMA==" spinCount="100000" sheet="1" formatCells="0" formatColumns="0"/>
  <mergeCells count="51">
    <mergeCell ref="F8:K8"/>
    <mergeCell ref="B4:C5"/>
    <mergeCell ref="B6:C6"/>
    <mergeCell ref="B8:B9"/>
    <mergeCell ref="C10:E10"/>
    <mergeCell ref="D4:E5"/>
    <mergeCell ref="C11:E11"/>
    <mergeCell ref="C8:C9"/>
    <mergeCell ref="D8:E8"/>
    <mergeCell ref="D9:E9"/>
    <mergeCell ref="B77:K80"/>
    <mergeCell ref="B38:B40"/>
    <mergeCell ref="C38:K38"/>
    <mergeCell ref="C39:C40"/>
    <mergeCell ref="D39:E39"/>
    <mergeCell ref="F39:G39"/>
    <mergeCell ref="B55:C57"/>
    <mergeCell ref="D55:K57"/>
    <mergeCell ref="B20:B22"/>
    <mergeCell ref="C20:K20"/>
    <mergeCell ref="C21:C22"/>
    <mergeCell ref="D21:E21"/>
    <mergeCell ref="A82:J82"/>
    <mergeCell ref="I39:J39"/>
    <mergeCell ref="C51:F52"/>
    <mergeCell ref="G51:G52"/>
    <mergeCell ref="H51:I51"/>
    <mergeCell ref="J51:J52"/>
    <mergeCell ref="H52:I52"/>
    <mergeCell ref="B76:K76"/>
    <mergeCell ref="F21:G21"/>
    <mergeCell ref="I21:J21"/>
    <mergeCell ref="F17:G17"/>
    <mergeCell ref="H16:I16"/>
    <mergeCell ref="H15:I15"/>
    <mergeCell ref="C33:F34"/>
    <mergeCell ref="G33:G34"/>
    <mergeCell ref="H33:I33"/>
    <mergeCell ref="J33:J34"/>
    <mergeCell ref="H34:I34"/>
    <mergeCell ref="B12:B17"/>
    <mergeCell ref="C12:C17"/>
    <mergeCell ref="D12:E12"/>
    <mergeCell ref="D13:E17"/>
    <mergeCell ref="F14:G14"/>
    <mergeCell ref="F15:G15"/>
    <mergeCell ref="F16:G16"/>
    <mergeCell ref="F12:I12"/>
    <mergeCell ref="H13:I13"/>
    <mergeCell ref="F13:G13"/>
    <mergeCell ref="H14:I14"/>
  </mergeCells>
  <phoneticPr fontId="2"/>
  <dataValidations count="2">
    <dataValidation type="list" allowBlank="1" showInputMessage="1" showErrorMessage="1" sqref="D6" xr:uid="{533EDAEC-A01E-4E11-B18D-B3241EE46A4A}">
      <formula1>$O$13:$O$18</formula1>
    </dataValidation>
    <dataValidation type="list" allowBlank="1" showInputMessage="1" showErrorMessage="1" sqref="D4:E5" xr:uid="{B245F67A-0235-43C8-B1E6-CA3E51077EC7}">
      <formula1>$O$3:$O$8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&amp;Lsf08Ca6</oddFooter>
  </headerFooter>
  <rowBreaks count="2" manualBreakCount="2">
    <brk id="36" max="11" man="1"/>
    <brk id="75" max="11" man="1"/>
  </rowBreaks>
  <ignoredErrors>
    <ignoredError sqref="K18:L18 H23:H32 K23:K32 K35 H35 H41:H50 K41:K50 H53:K53 F13:G17 C12 B13:E17 B12 D12:E12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08B0B36-866A-4AD7-8B16-11338D0EF951}">
          <x14:formula1>
            <xm:f>排出係数!$N$6:$N$17</xm:f>
          </x14:formula1>
          <xm:sqref>C23:C30 C41:C48</xm:sqref>
        </x14:dataValidation>
        <x14:dataValidation type="list" allowBlank="1" showInputMessage="1" showErrorMessage="1" xr:uid="{CA5D16F2-B07F-4E8A-9BCE-A3D424EDA3FA}">
          <x14:formula1>
            <xm:f>その他!$F$4:$F$15</xm:f>
          </x14:formula1>
          <xm:sqref>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D6B48-390E-4DF8-9A4F-6824B986DE0D}">
  <sheetPr>
    <tabColor rgb="FF92D050"/>
    <pageSetUpPr fitToPage="1"/>
  </sheetPr>
  <dimension ref="A1:Z82"/>
  <sheetViews>
    <sheetView showGridLines="0" view="pageBreakPreview" topLeftCell="A32" zoomScale="90" zoomScaleNormal="100" zoomScaleSheetLayoutView="90" workbookViewId="0"/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対策個票2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471" t="s">
        <v>112</v>
      </c>
      <c r="C4" s="471"/>
      <c r="D4" s="473"/>
      <c r="E4" s="47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471"/>
      <c r="C5" s="471"/>
      <c r="D5" s="475"/>
      <c r="E5" s="47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471" t="s">
        <v>113</v>
      </c>
      <c r="C6" s="471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472" t="s">
        <v>120</v>
      </c>
      <c r="C8" s="425" t="s">
        <v>165</v>
      </c>
      <c r="D8" s="436" t="s">
        <v>166</v>
      </c>
      <c r="E8" s="437"/>
      <c r="F8" s="468"/>
      <c r="G8" s="469"/>
      <c r="H8" s="469"/>
      <c r="I8" s="469"/>
      <c r="J8" s="469"/>
      <c r="K8" s="470"/>
      <c r="O8" s="36" t="s">
        <v>575</v>
      </c>
    </row>
    <row r="9" spans="1:26" ht="15" customHeight="1">
      <c r="B9" s="472"/>
      <c r="C9" s="426"/>
      <c r="D9" s="436" t="s">
        <v>185</v>
      </c>
      <c r="E9" s="437"/>
      <c r="F9" s="82"/>
      <c r="G9" s="162" t="s">
        <v>186</v>
      </c>
      <c r="H9" s="68"/>
    </row>
    <row r="10" spans="1:26" ht="15" customHeight="1">
      <c r="B10" s="30" t="s">
        <v>122</v>
      </c>
      <c r="C10" s="435" t="s">
        <v>183</v>
      </c>
      <c r="D10" s="435"/>
      <c r="E10" s="435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435" t="s">
        <v>184</v>
      </c>
      <c r="D11" s="435"/>
      <c r="E11" s="435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99" t="str">
        <f>IF($D$4&lt;&gt;$O$3,"","D")</f>
        <v/>
      </c>
      <c r="C12" s="399" t="str">
        <f>IF($D$4&lt;&gt;$O$3,"","計測対象の設備")</f>
        <v/>
      </c>
      <c r="D12" s="402" t="str">
        <f>IF($D$4&lt;&gt;$O$3,"","名　称")</f>
        <v/>
      </c>
      <c r="E12" s="403"/>
      <c r="F12" s="412"/>
      <c r="G12" s="413"/>
      <c r="H12" s="413"/>
      <c r="I12" s="414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400"/>
      <c r="C13" s="400"/>
      <c r="D13" s="404" t="str">
        <f>IF($D$4&lt;&gt;$O$3,"","耐用年数省令別表の
記載事項")</f>
        <v/>
      </c>
      <c r="E13" s="405"/>
      <c r="F13" s="410" t="str">
        <f>IF($D$4&lt;&gt;$O$3,"","別表の名称")</f>
        <v/>
      </c>
      <c r="G13" s="410"/>
      <c r="H13" s="415"/>
      <c r="I13" s="416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400"/>
      <c r="C14" s="400"/>
      <c r="D14" s="406"/>
      <c r="E14" s="407"/>
      <c r="F14" s="410" t="str">
        <f>IF($D$4&lt;&gt;$O$3,"","[種類]または[番号]")</f>
        <v/>
      </c>
      <c r="G14" s="410"/>
      <c r="H14" s="417"/>
      <c r="I14" s="418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400"/>
      <c r="C15" s="400"/>
      <c r="D15" s="406"/>
      <c r="E15" s="407"/>
      <c r="F15" s="410" t="str">
        <f>IF($D$4&lt;&gt;$O$3,"","[構造又は用途]または[設備の種類]")</f>
        <v/>
      </c>
      <c r="G15" s="410"/>
      <c r="H15" s="415"/>
      <c r="I15" s="416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400"/>
      <c r="C16" s="400"/>
      <c r="D16" s="406"/>
      <c r="E16" s="407"/>
      <c r="F16" s="411" t="str">
        <f>IF($D$4&lt;&gt;$O$3,"","細目")</f>
        <v/>
      </c>
      <c r="G16" s="411"/>
      <c r="H16" s="415"/>
      <c r="I16" s="416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401"/>
      <c r="C17" s="401"/>
      <c r="D17" s="408"/>
      <c r="E17" s="409"/>
      <c r="F17" s="410" t="str">
        <f>IF($D$4&lt;&gt;$O$3,"","法定耐用年数(年)")</f>
        <v/>
      </c>
      <c r="G17" s="410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447" t="s">
        <v>43</v>
      </c>
      <c r="C20" s="467" t="s">
        <v>124</v>
      </c>
      <c r="D20" s="467"/>
      <c r="E20" s="467"/>
      <c r="F20" s="467"/>
      <c r="G20" s="467"/>
      <c r="H20" s="467"/>
      <c r="I20" s="467"/>
      <c r="J20" s="467"/>
      <c r="K20" s="467"/>
    </row>
    <row r="21" spans="2:15">
      <c r="B21" s="448"/>
      <c r="C21" s="450" t="s">
        <v>274</v>
      </c>
      <c r="D21" s="429" t="s">
        <v>100</v>
      </c>
      <c r="E21" s="430"/>
      <c r="F21" s="429" t="s">
        <v>101</v>
      </c>
      <c r="G21" s="430"/>
      <c r="H21" s="164" t="s">
        <v>102</v>
      </c>
      <c r="I21" s="429" t="s">
        <v>110</v>
      </c>
      <c r="J21" s="430"/>
      <c r="K21" s="164" t="s">
        <v>125</v>
      </c>
    </row>
    <row r="22" spans="2:15" s="38" customFormat="1" ht="31.5">
      <c r="B22" s="408"/>
      <c r="C22" s="451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419" t="s">
        <v>136</v>
      </c>
      <c r="D33" s="420"/>
      <c r="E33" s="420"/>
      <c r="F33" s="421"/>
      <c r="G33" s="425" t="s">
        <v>121</v>
      </c>
      <c r="H33" s="427"/>
      <c r="I33" s="428"/>
      <c r="J33" s="425" t="s">
        <v>114</v>
      </c>
      <c r="K33" s="59"/>
    </row>
    <row r="34" spans="2:15" ht="15" customHeight="1">
      <c r="B34" s="165" t="s">
        <v>137</v>
      </c>
      <c r="C34" s="422"/>
      <c r="D34" s="423"/>
      <c r="E34" s="423"/>
      <c r="F34" s="424"/>
      <c r="G34" s="426"/>
      <c r="H34" s="427"/>
      <c r="I34" s="428"/>
      <c r="J34" s="426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447" t="s">
        <v>43</v>
      </c>
      <c r="C38" s="449" t="s">
        <v>141</v>
      </c>
      <c r="D38" s="449"/>
      <c r="E38" s="449"/>
      <c r="F38" s="449"/>
      <c r="G38" s="449"/>
      <c r="H38" s="449"/>
      <c r="I38" s="449"/>
      <c r="J38" s="449"/>
      <c r="K38" s="449"/>
    </row>
    <row r="39" spans="2:15" ht="15" customHeight="1">
      <c r="B39" s="448"/>
      <c r="C39" s="450" t="s">
        <v>274</v>
      </c>
      <c r="D39" s="429" t="s">
        <v>100</v>
      </c>
      <c r="E39" s="430"/>
      <c r="F39" s="429" t="s">
        <v>101</v>
      </c>
      <c r="G39" s="430"/>
      <c r="H39" s="164" t="s">
        <v>102</v>
      </c>
      <c r="I39" s="429" t="s">
        <v>110</v>
      </c>
      <c r="J39" s="430"/>
      <c r="K39" s="164" t="s">
        <v>125</v>
      </c>
    </row>
    <row r="40" spans="2:15" s="38" customFormat="1" ht="31.5">
      <c r="B40" s="408"/>
      <c r="C40" s="451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419" t="s">
        <v>136</v>
      </c>
      <c r="D51" s="420"/>
      <c r="E51" s="420"/>
      <c r="F51" s="421"/>
      <c r="G51" s="425" t="s">
        <v>121</v>
      </c>
      <c r="H51" s="427"/>
      <c r="I51" s="428"/>
      <c r="J51" s="425" t="s">
        <v>114</v>
      </c>
      <c r="K51" s="59"/>
    </row>
    <row r="52" spans="1:11" ht="15" customHeight="1">
      <c r="B52" s="165" t="s">
        <v>137</v>
      </c>
      <c r="C52" s="422"/>
      <c r="D52" s="423"/>
      <c r="E52" s="423"/>
      <c r="F52" s="424"/>
      <c r="G52" s="426"/>
      <c r="H52" s="427"/>
      <c r="I52" s="428"/>
      <c r="J52" s="426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452" t="s">
        <v>220</v>
      </c>
      <c r="C55" s="453"/>
      <c r="D55" s="458"/>
      <c r="E55" s="459"/>
      <c r="F55" s="459"/>
      <c r="G55" s="459"/>
      <c r="H55" s="459"/>
      <c r="I55" s="459"/>
      <c r="J55" s="459"/>
      <c r="K55" s="460"/>
    </row>
    <row r="56" spans="1:11" s="44" customFormat="1" ht="12.95" customHeight="1">
      <c r="A56" s="36"/>
      <c r="B56" s="454"/>
      <c r="C56" s="455"/>
      <c r="D56" s="461"/>
      <c r="E56" s="462"/>
      <c r="F56" s="462"/>
      <c r="G56" s="462"/>
      <c r="H56" s="462"/>
      <c r="I56" s="462"/>
      <c r="J56" s="462"/>
      <c r="K56" s="463"/>
    </row>
    <row r="57" spans="1:11" s="44" customFormat="1">
      <c r="A57" s="36"/>
      <c r="B57" s="456"/>
      <c r="C57" s="457"/>
      <c r="D57" s="464"/>
      <c r="E57" s="465"/>
      <c r="F57" s="465"/>
      <c r="G57" s="465"/>
      <c r="H57" s="465"/>
      <c r="I57" s="465"/>
      <c r="J57" s="465"/>
      <c r="K57" s="466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432" t="s">
        <v>231</v>
      </c>
      <c r="C76" s="433"/>
      <c r="D76" s="433"/>
      <c r="E76" s="433"/>
      <c r="F76" s="433"/>
      <c r="G76" s="433"/>
      <c r="H76" s="433"/>
      <c r="I76" s="433"/>
      <c r="J76" s="433"/>
      <c r="K76" s="434"/>
    </row>
    <row r="77" spans="2:11" ht="180" customHeight="1">
      <c r="B77" s="438"/>
      <c r="C77" s="439"/>
      <c r="D77" s="439"/>
      <c r="E77" s="439"/>
      <c r="F77" s="439"/>
      <c r="G77" s="439"/>
      <c r="H77" s="439"/>
      <c r="I77" s="439"/>
      <c r="J77" s="439"/>
      <c r="K77" s="440"/>
    </row>
    <row r="78" spans="2:11" ht="109.5" customHeight="1">
      <c r="B78" s="441"/>
      <c r="C78" s="442"/>
      <c r="D78" s="442"/>
      <c r="E78" s="442"/>
      <c r="F78" s="442"/>
      <c r="G78" s="442"/>
      <c r="H78" s="442"/>
      <c r="I78" s="442"/>
      <c r="J78" s="442"/>
      <c r="K78" s="443"/>
    </row>
    <row r="79" spans="2:11" ht="80.099999999999994" customHeight="1">
      <c r="B79" s="441"/>
      <c r="C79" s="442"/>
      <c r="D79" s="442"/>
      <c r="E79" s="442"/>
      <c r="F79" s="442"/>
      <c r="G79" s="442"/>
      <c r="H79" s="442"/>
      <c r="I79" s="442"/>
      <c r="J79" s="442"/>
      <c r="K79" s="443"/>
    </row>
    <row r="80" spans="2:11" ht="102" customHeight="1">
      <c r="B80" s="444"/>
      <c r="C80" s="445"/>
      <c r="D80" s="445"/>
      <c r="E80" s="445"/>
      <c r="F80" s="445"/>
      <c r="G80" s="445"/>
      <c r="H80" s="445"/>
      <c r="I80" s="445"/>
      <c r="J80" s="445"/>
      <c r="K80" s="446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431"/>
      <c r="B82" s="431"/>
      <c r="C82" s="431"/>
      <c r="D82" s="431"/>
      <c r="E82" s="431"/>
      <c r="F82" s="431"/>
      <c r="G82" s="431"/>
      <c r="H82" s="431"/>
      <c r="I82" s="431"/>
      <c r="J82" s="431"/>
    </row>
  </sheetData>
  <sheetProtection algorithmName="SHA-512" hashValue="wKfqmpNzQY3ZxycclZhi4Z7GRGqabiQ69qdrW2lNSB77Km8N3GTWHyAep2VGqKXNpMad3A4ntffEBAKtr2w7BA==" saltValue="XcrpiXUp9VeHglzPqLI27g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64B29373-7664-43E9-BA44-3637E420957D}">
      <formula1>$O$3:$O$8</formula1>
    </dataValidation>
    <dataValidation type="list" allowBlank="1" showInputMessage="1" showErrorMessage="1" sqref="D6" xr:uid="{20D07492-3006-4A78-8588-5FBE69209E77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&amp;Lsf08Ca6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76FBE09-15E8-4661-90D7-CC822CF76C94}">
          <x14:formula1>
            <xm:f>その他!$F$4:$F$15</xm:f>
          </x14:formula1>
          <xm:sqref>E6</xm:sqref>
        </x14:dataValidation>
        <x14:dataValidation type="list" allowBlank="1" showInputMessage="1" showErrorMessage="1" xr:uid="{B3140FA4-A08C-4817-8143-7281D58E6DE8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A1A3-4889-40D1-8C34-24A741B22B07}">
  <sheetPr>
    <tabColor rgb="FF92D050"/>
    <pageSetUpPr fitToPage="1"/>
  </sheetPr>
  <dimension ref="A1:Z82"/>
  <sheetViews>
    <sheetView showGridLines="0" view="pageBreakPreview" topLeftCell="A26" zoomScale="90" zoomScaleNormal="100" zoomScaleSheetLayoutView="90" workbookViewId="0"/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対策個票3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471" t="s">
        <v>112</v>
      </c>
      <c r="C4" s="471"/>
      <c r="D4" s="473"/>
      <c r="E4" s="47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471"/>
      <c r="C5" s="471"/>
      <c r="D5" s="475"/>
      <c r="E5" s="47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471" t="s">
        <v>113</v>
      </c>
      <c r="C6" s="471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472" t="s">
        <v>120</v>
      </c>
      <c r="C8" s="425" t="s">
        <v>165</v>
      </c>
      <c r="D8" s="436" t="s">
        <v>166</v>
      </c>
      <c r="E8" s="437"/>
      <c r="F8" s="468"/>
      <c r="G8" s="469"/>
      <c r="H8" s="469"/>
      <c r="I8" s="469"/>
      <c r="J8" s="469"/>
      <c r="K8" s="470"/>
      <c r="O8" s="36" t="s">
        <v>575</v>
      </c>
    </row>
    <row r="9" spans="1:26" ht="15" customHeight="1">
      <c r="B9" s="472"/>
      <c r="C9" s="426"/>
      <c r="D9" s="436" t="s">
        <v>185</v>
      </c>
      <c r="E9" s="437"/>
      <c r="F9" s="82"/>
      <c r="G9" s="162" t="s">
        <v>186</v>
      </c>
      <c r="H9" s="68"/>
    </row>
    <row r="10" spans="1:26" ht="15" customHeight="1">
      <c r="B10" s="30" t="s">
        <v>122</v>
      </c>
      <c r="C10" s="435" t="s">
        <v>183</v>
      </c>
      <c r="D10" s="435"/>
      <c r="E10" s="435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435" t="s">
        <v>184</v>
      </c>
      <c r="D11" s="435"/>
      <c r="E11" s="435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99" t="str">
        <f>IF($D$4&lt;&gt;$O$3,"","D")</f>
        <v/>
      </c>
      <c r="C12" s="399" t="str">
        <f>IF($D$4&lt;&gt;$O$3,"","計測対象の設備")</f>
        <v/>
      </c>
      <c r="D12" s="402" t="str">
        <f>IF($D$4&lt;&gt;$O$3,"","名　称")</f>
        <v/>
      </c>
      <c r="E12" s="403"/>
      <c r="F12" s="412"/>
      <c r="G12" s="413"/>
      <c r="H12" s="413"/>
      <c r="I12" s="414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400"/>
      <c r="C13" s="400"/>
      <c r="D13" s="404" t="str">
        <f>IF($D$4&lt;&gt;$O$3,"","耐用年数省令別表の
記載事項")</f>
        <v/>
      </c>
      <c r="E13" s="405"/>
      <c r="F13" s="410" t="str">
        <f>IF($D$4&lt;&gt;$O$3,"","別表の名称")</f>
        <v/>
      </c>
      <c r="G13" s="410"/>
      <c r="H13" s="415"/>
      <c r="I13" s="416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400"/>
      <c r="C14" s="400"/>
      <c r="D14" s="406"/>
      <c r="E14" s="407"/>
      <c r="F14" s="410" t="str">
        <f>IF($D$4&lt;&gt;$O$3,"","[種類]または[番号]")</f>
        <v/>
      </c>
      <c r="G14" s="410"/>
      <c r="H14" s="417"/>
      <c r="I14" s="418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400"/>
      <c r="C15" s="400"/>
      <c r="D15" s="406"/>
      <c r="E15" s="407"/>
      <c r="F15" s="410" t="str">
        <f>IF($D$4&lt;&gt;$O$3,"","[構造又は用途]または[設備の種類]")</f>
        <v/>
      </c>
      <c r="G15" s="410"/>
      <c r="H15" s="415"/>
      <c r="I15" s="416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400"/>
      <c r="C16" s="400"/>
      <c r="D16" s="406"/>
      <c r="E16" s="407"/>
      <c r="F16" s="411" t="str">
        <f>IF($D$4&lt;&gt;$O$3,"","細目")</f>
        <v/>
      </c>
      <c r="G16" s="411"/>
      <c r="H16" s="415"/>
      <c r="I16" s="416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401"/>
      <c r="C17" s="401"/>
      <c r="D17" s="408"/>
      <c r="E17" s="409"/>
      <c r="F17" s="410" t="str">
        <f>IF($D$4&lt;&gt;$O$3,"","法定耐用年数(年)")</f>
        <v/>
      </c>
      <c r="G17" s="410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447" t="s">
        <v>43</v>
      </c>
      <c r="C20" s="467" t="s">
        <v>124</v>
      </c>
      <c r="D20" s="467"/>
      <c r="E20" s="467"/>
      <c r="F20" s="467"/>
      <c r="G20" s="467"/>
      <c r="H20" s="467"/>
      <c r="I20" s="467"/>
      <c r="J20" s="467"/>
      <c r="K20" s="467"/>
    </row>
    <row r="21" spans="2:15">
      <c r="B21" s="448"/>
      <c r="C21" s="450" t="s">
        <v>274</v>
      </c>
      <c r="D21" s="429" t="s">
        <v>100</v>
      </c>
      <c r="E21" s="430"/>
      <c r="F21" s="429" t="s">
        <v>101</v>
      </c>
      <c r="G21" s="430"/>
      <c r="H21" s="164" t="s">
        <v>102</v>
      </c>
      <c r="I21" s="429" t="s">
        <v>110</v>
      </c>
      <c r="J21" s="430"/>
      <c r="K21" s="164" t="s">
        <v>125</v>
      </c>
    </row>
    <row r="22" spans="2:15" s="38" customFormat="1" ht="31.5">
      <c r="B22" s="408"/>
      <c r="C22" s="451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419" t="s">
        <v>136</v>
      </c>
      <c r="D33" s="420"/>
      <c r="E33" s="420"/>
      <c r="F33" s="421"/>
      <c r="G33" s="425" t="s">
        <v>121</v>
      </c>
      <c r="H33" s="427"/>
      <c r="I33" s="428"/>
      <c r="J33" s="425" t="s">
        <v>114</v>
      </c>
      <c r="K33" s="59"/>
    </row>
    <row r="34" spans="2:15" ht="15" customHeight="1">
      <c r="B34" s="165" t="s">
        <v>137</v>
      </c>
      <c r="C34" s="422"/>
      <c r="D34" s="423"/>
      <c r="E34" s="423"/>
      <c r="F34" s="424"/>
      <c r="G34" s="426"/>
      <c r="H34" s="427"/>
      <c r="I34" s="428"/>
      <c r="J34" s="426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447" t="s">
        <v>43</v>
      </c>
      <c r="C38" s="449" t="s">
        <v>141</v>
      </c>
      <c r="D38" s="449"/>
      <c r="E38" s="449"/>
      <c r="F38" s="449"/>
      <c r="G38" s="449"/>
      <c r="H38" s="449"/>
      <c r="I38" s="449"/>
      <c r="J38" s="449"/>
      <c r="K38" s="449"/>
    </row>
    <row r="39" spans="2:15" ht="15" customHeight="1">
      <c r="B39" s="448"/>
      <c r="C39" s="450" t="s">
        <v>274</v>
      </c>
      <c r="D39" s="429" t="s">
        <v>100</v>
      </c>
      <c r="E39" s="430"/>
      <c r="F39" s="429" t="s">
        <v>101</v>
      </c>
      <c r="G39" s="430"/>
      <c r="H39" s="164" t="s">
        <v>102</v>
      </c>
      <c r="I39" s="429" t="s">
        <v>110</v>
      </c>
      <c r="J39" s="430"/>
      <c r="K39" s="164" t="s">
        <v>125</v>
      </c>
    </row>
    <row r="40" spans="2:15" s="38" customFormat="1" ht="31.5">
      <c r="B40" s="408"/>
      <c r="C40" s="451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419" t="s">
        <v>136</v>
      </c>
      <c r="D51" s="420"/>
      <c r="E51" s="420"/>
      <c r="F51" s="421"/>
      <c r="G51" s="425" t="s">
        <v>121</v>
      </c>
      <c r="H51" s="427"/>
      <c r="I51" s="428"/>
      <c r="J51" s="425" t="s">
        <v>114</v>
      </c>
      <c r="K51" s="59"/>
    </row>
    <row r="52" spans="1:11" ht="15" customHeight="1">
      <c r="B52" s="165" t="s">
        <v>137</v>
      </c>
      <c r="C52" s="422"/>
      <c r="D52" s="423"/>
      <c r="E52" s="423"/>
      <c r="F52" s="424"/>
      <c r="G52" s="426"/>
      <c r="H52" s="427"/>
      <c r="I52" s="428"/>
      <c r="J52" s="426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452" t="s">
        <v>220</v>
      </c>
      <c r="C55" s="453"/>
      <c r="D55" s="458"/>
      <c r="E55" s="459"/>
      <c r="F55" s="459"/>
      <c r="G55" s="459"/>
      <c r="H55" s="459"/>
      <c r="I55" s="459"/>
      <c r="J55" s="459"/>
      <c r="K55" s="460"/>
    </row>
    <row r="56" spans="1:11" s="44" customFormat="1" ht="12.95" customHeight="1">
      <c r="A56" s="36"/>
      <c r="B56" s="454"/>
      <c r="C56" s="455"/>
      <c r="D56" s="461"/>
      <c r="E56" s="462"/>
      <c r="F56" s="462"/>
      <c r="G56" s="462"/>
      <c r="H56" s="462"/>
      <c r="I56" s="462"/>
      <c r="J56" s="462"/>
      <c r="K56" s="463"/>
    </row>
    <row r="57" spans="1:11" s="44" customFormat="1">
      <c r="A57" s="36"/>
      <c r="B57" s="456"/>
      <c r="C57" s="457"/>
      <c r="D57" s="464"/>
      <c r="E57" s="465"/>
      <c r="F57" s="465"/>
      <c r="G57" s="465"/>
      <c r="H57" s="465"/>
      <c r="I57" s="465"/>
      <c r="J57" s="465"/>
      <c r="K57" s="466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432" t="s">
        <v>231</v>
      </c>
      <c r="C76" s="433"/>
      <c r="D76" s="433"/>
      <c r="E76" s="433"/>
      <c r="F76" s="433"/>
      <c r="G76" s="433"/>
      <c r="H76" s="433"/>
      <c r="I76" s="433"/>
      <c r="J76" s="433"/>
      <c r="K76" s="434"/>
    </row>
    <row r="77" spans="2:11" ht="180" customHeight="1">
      <c r="B77" s="438"/>
      <c r="C77" s="439"/>
      <c r="D77" s="439"/>
      <c r="E77" s="439"/>
      <c r="F77" s="439"/>
      <c r="G77" s="439"/>
      <c r="H77" s="439"/>
      <c r="I77" s="439"/>
      <c r="J77" s="439"/>
      <c r="K77" s="440"/>
    </row>
    <row r="78" spans="2:11" ht="109.5" customHeight="1">
      <c r="B78" s="441"/>
      <c r="C78" s="442"/>
      <c r="D78" s="442"/>
      <c r="E78" s="442"/>
      <c r="F78" s="442"/>
      <c r="G78" s="442"/>
      <c r="H78" s="442"/>
      <c r="I78" s="442"/>
      <c r="J78" s="442"/>
      <c r="K78" s="443"/>
    </row>
    <row r="79" spans="2:11" ht="80.099999999999994" customHeight="1">
      <c r="B79" s="441"/>
      <c r="C79" s="442"/>
      <c r="D79" s="442"/>
      <c r="E79" s="442"/>
      <c r="F79" s="442"/>
      <c r="G79" s="442"/>
      <c r="H79" s="442"/>
      <c r="I79" s="442"/>
      <c r="J79" s="442"/>
      <c r="K79" s="443"/>
    </row>
    <row r="80" spans="2:11" ht="102" customHeight="1">
      <c r="B80" s="444"/>
      <c r="C80" s="445"/>
      <c r="D80" s="445"/>
      <c r="E80" s="445"/>
      <c r="F80" s="445"/>
      <c r="G80" s="445"/>
      <c r="H80" s="445"/>
      <c r="I80" s="445"/>
      <c r="J80" s="445"/>
      <c r="K80" s="446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431"/>
      <c r="B82" s="431"/>
      <c r="C82" s="431"/>
      <c r="D82" s="431"/>
      <c r="E82" s="431"/>
      <c r="F82" s="431"/>
      <c r="G82" s="431"/>
      <c r="H82" s="431"/>
      <c r="I82" s="431"/>
      <c r="J82" s="431"/>
    </row>
  </sheetData>
  <sheetProtection algorithmName="SHA-512" hashValue="pdagf9EFANX4iEr1MmmBuJ82K3LYxf6w+fAbY3cpA1yHhNUI4hV8Y04iwt0kgd04rosPxQZ4lPo+uBJJFHbjIQ==" saltValue="AlEjDpUDGVqEDnBhnl/ZQA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46482FB9-2267-46C3-AC84-6E9EE692B258}">
      <formula1>$O$3:$O$8</formula1>
    </dataValidation>
    <dataValidation type="list" allowBlank="1" showInputMessage="1" showErrorMessage="1" sqref="D6" xr:uid="{1F6BEBF4-ABBE-4490-AFF8-8EA85F85A3BC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&amp;Lsf08Ca6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1168606-BD03-478E-BE08-97720A8574F5}">
          <x14:formula1>
            <xm:f>その他!$F$4:$F$15</xm:f>
          </x14:formula1>
          <xm:sqref>E6</xm:sqref>
        </x14:dataValidation>
        <x14:dataValidation type="list" allowBlank="1" showInputMessage="1" showErrorMessage="1" xr:uid="{10E588C6-3910-4652-A32F-8E51511E60B1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F3E40-0A8A-444B-8038-2C03F4CC6339}">
  <sheetPr>
    <tabColor rgb="FF92D050"/>
    <pageSetUpPr fitToPage="1"/>
  </sheetPr>
  <dimension ref="A1:Z82"/>
  <sheetViews>
    <sheetView showGridLines="0" view="pageBreakPreview" topLeftCell="A32" zoomScale="90" zoomScaleNormal="100" zoomScaleSheetLayoutView="90" workbookViewId="0"/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対策個票4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471" t="s">
        <v>112</v>
      </c>
      <c r="C4" s="471"/>
      <c r="D4" s="473"/>
      <c r="E4" s="47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471"/>
      <c r="C5" s="471"/>
      <c r="D5" s="475"/>
      <c r="E5" s="47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471" t="s">
        <v>113</v>
      </c>
      <c r="C6" s="471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472" t="s">
        <v>120</v>
      </c>
      <c r="C8" s="425" t="s">
        <v>165</v>
      </c>
      <c r="D8" s="436" t="s">
        <v>166</v>
      </c>
      <c r="E8" s="437"/>
      <c r="F8" s="468"/>
      <c r="G8" s="469"/>
      <c r="H8" s="469"/>
      <c r="I8" s="469"/>
      <c r="J8" s="469"/>
      <c r="K8" s="470"/>
      <c r="O8" s="36" t="s">
        <v>575</v>
      </c>
    </row>
    <row r="9" spans="1:26" ht="15" customHeight="1">
      <c r="B9" s="472"/>
      <c r="C9" s="426"/>
      <c r="D9" s="436" t="s">
        <v>185</v>
      </c>
      <c r="E9" s="437"/>
      <c r="F9" s="82"/>
      <c r="G9" s="162" t="s">
        <v>186</v>
      </c>
      <c r="H9" s="68"/>
    </row>
    <row r="10" spans="1:26" ht="15" customHeight="1">
      <c r="B10" s="30" t="s">
        <v>122</v>
      </c>
      <c r="C10" s="435" t="s">
        <v>183</v>
      </c>
      <c r="D10" s="435"/>
      <c r="E10" s="435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435" t="s">
        <v>184</v>
      </c>
      <c r="D11" s="435"/>
      <c r="E11" s="435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99" t="str">
        <f>IF($D$4&lt;&gt;$O$3,"","D")</f>
        <v/>
      </c>
      <c r="C12" s="399" t="str">
        <f>IF($D$4&lt;&gt;$O$3,"","計測対象の設備")</f>
        <v/>
      </c>
      <c r="D12" s="402" t="str">
        <f>IF($D$4&lt;&gt;$O$3,"","名　称")</f>
        <v/>
      </c>
      <c r="E12" s="403"/>
      <c r="F12" s="412"/>
      <c r="G12" s="413"/>
      <c r="H12" s="413"/>
      <c r="I12" s="414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400"/>
      <c r="C13" s="400"/>
      <c r="D13" s="404" t="str">
        <f>IF($D$4&lt;&gt;$O$3,"","耐用年数省令別表の
記載事項")</f>
        <v/>
      </c>
      <c r="E13" s="405"/>
      <c r="F13" s="410" t="str">
        <f>IF($D$4&lt;&gt;$O$3,"","別表の名称")</f>
        <v/>
      </c>
      <c r="G13" s="410"/>
      <c r="H13" s="415"/>
      <c r="I13" s="416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400"/>
      <c r="C14" s="400"/>
      <c r="D14" s="406"/>
      <c r="E14" s="407"/>
      <c r="F14" s="410" t="str">
        <f>IF($D$4&lt;&gt;$O$3,"","[種類]または[番号]")</f>
        <v/>
      </c>
      <c r="G14" s="410"/>
      <c r="H14" s="417"/>
      <c r="I14" s="418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400"/>
      <c r="C15" s="400"/>
      <c r="D15" s="406"/>
      <c r="E15" s="407"/>
      <c r="F15" s="410" t="str">
        <f>IF($D$4&lt;&gt;$O$3,"","[構造又は用途]または[設備の種類]")</f>
        <v/>
      </c>
      <c r="G15" s="410"/>
      <c r="H15" s="415"/>
      <c r="I15" s="416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400"/>
      <c r="C16" s="400"/>
      <c r="D16" s="406"/>
      <c r="E16" s="407"/>
      <c r="F16" s="411" t="str">
        <f>IF($D$4&lt;&gt;$O$3,"","細目")</f>
        <v/>
      </c>
      <c r="G16" s="411"/>
      <c r="H16" s="415"/>
      <c r="I16" s="416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401"/>
      <c r="C17" s="401"/>
      <c r="D17" s="408"/>
      <c r="E17" s="409"/>
      <c r="F17" s="410" t="str">
        <f>IF($D$4&lt;&gt;$O$3,"","法定耐用年数(年)")</f>
        <v/>
      </c>
      <c r="G17" s="410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447" t="s">
        <v>43</v>
      </c>
      <c r="C20" s="467" t="s">
        <v>124</v>
      </c>
      <c r="D20" s="467"/>
      <c r="E20" s="467"/>
      <c r="F20" s="467"/>
      <c r="G20" s="467"/>
      <c r="H20" s="467"/>
      <c r="I20" s="467"/>
      <c r="J20" s="467"/>
      <c r="K20" s="467"/>
    </row>
    <row r="21" spans="2:15">
      <c r="B21" s="448"/>
      <c r="C21" s="450" t="s">
        <v>274</v>
      </c>
      <c r="D21" s="429" t="s">
        <v>100</v>
      </c>
      <c r="E21" s="430"/>
      <c r="F21" s="429" t="s">
        <v>101</v>
      </c>
      <c r="G21" s="430"/>
      <c r="H21" s="164" t="s">
        <v>102</v>
      </c>
      <c r="I21" s="429" t="s">
        <v>110</v>
      </c>
      <c r="J21" s="430"/>
      <c r="K21" s="164" t="s">
        <v>125</v>
      </c>
    </row>
    <row r="22" spans="2:15" s="38" customFormat="1" ht="31.5">
      <c r="B22" s="408"/>
      <c r="C22" s="451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419" t="s">
        <v>136</v>
      </c>
      <c r="D33" s="420"/>
      <c r="E33" s="420"/>
      <c r="F33" s="421"/>
      <c r="G33" s="425" t="s">
        <v>121</v>
      </c>
      <c r="H33" s="427"/>
      <c r="I33" s="428"/>
      <c r="J33" s="425" t="s">
        <v>114</v>
      </c>
      <c r="K33" s="59"/>
    </row>
    <row r="34" spans="2:15" ht="15" customHeight="1">
      <c r="B34" s="165" t="s">
        <v>137</v>
      </c>
      <c r="C34" s="422"/>
      <c r="D34" s="423"/>
      <c r="E34" s="423"/>
      <c r="F34" s="424"/>
      <c r="G34" s="426"/>
      <c r="H34" s="427"/>
      <c r="I34" s="428"/>
      <c r="J34" s="426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447" t="s">
        <v>43</v>
      </c>
      <c r="C38" s="449" t="s">
        <v>141</v>
      </c>
      <c r="D38" s="449"/>
      <c r="E38" s="449"/>
      <c r="F38" s="449"/>
      <c r="G38" s="449"/>
      <c r="H38" s="449"/>
      <c r="I38" s="449"/>
      <c r="J38" s="449"/>
      <c r="K38" s="449"/>
    </row>
    <row r="39" spans="2:15" ht="15" customHeight="1">
      <c r="B39" s="448"/>
      <c r="C39" s="450" t="s">
        <v>274</v>
      </c>
      <c r="D39" s="429" t="s">
        <v>100</v>
      </c>
      <c r="E39" s="430"/>
      <c r="F39" s="429" t="s">
        <v>101</v>
      </c>
      <c r="G39" s="430"/>
      <c r="H39" s="164" t="s">
        <v>102</v>
      </c>
      <c r="I39" s="429" t="s">
        <v>110</v>
      </c>
      <c r="J39" s="430"/>
      <c r="K39" s="164" t="s">
        <v>125</v>
      </c>
    </row>
    <row r="40" spans="2:15" s="38" customFormat="1" ht="31.5">
      <c r="B40" s="408"/>
      <c r="C40" s="451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419" t="s">
        <v>136</v>
      </c>
      <c r="D51" s="420"/>
      <c r="E51" s="420"/>
      <c r="F51" s="421"/>
      <c r="G51" s="425" t="s">
        <v>121</v>
      </c>
      <c r="H51" s="427"/>
      <c r="I51" s="428"/>
      <c r="J51" s="425" t="s">
        <v>114</v>
      </c>
      <c r="K51" s="59"/>
    </row>
    <row r="52" spans="1:11" ht="15" customHeight="1">
      <c r="B52" s="165" t="s">
        <v>137</v>
      </c>
      <c r="C52" s="422"/>
      <c r="D52" s="423"/>
      <c r="E52" s="423"/>
      <c r="F52" s="424"/>
      <c r="G52" s="426"/>
      <c r="H52" s="427"/>
      <c r="I52" s="428"/>
      <c r="J52" s="426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452" t="s">
        <v>220</v>
      </c>
      <c r="C55" s="453"/>
      <c r="D55" s="458"/>
      <c r="E55" s="459"/>
      <c r="F55" s="459"/>
      <c r="G55" s="459"/>
      <c r="H55" s="459"/>
      <c r="I55" s="459"/>
      <c r="J55" s="459"/>
      <c r="K55" s="460"/>
    </row>
    <row r="56" spans="1:11" s="44" customFormat="1" ht="12.95" customHeight="1">
      <c r="A56" s="36"/>
      <c r="B56" s="454"/>
      <c r="C56" s="455"/>
      <c r="D56" s="461"/>
      <c r="E56" s="462"/>
      <c r="F56" s="462"/>
      <c r="G56" s="462"/>
      <c r="H56" s="462"/>
      <c r="I56" s="462"/>
      <c r="J56" s="462"/>
      <c r="K56" s="463"/>
    </row>
    <row r="57" spans="1:11" s="44" customFormat="1">
      <c r="A57" s="36"/>
      <c r="B57" s="456"/>
      <c r="C57" s="457"/>
      <c r="D57" s="464"/>
      <c r="E57" s="465"/>
      <c r="F57" s="465"/>
      <c r="G57" s="465"/>
      <c r="H57" s="465"/>
      <c r="I57" s="465"/>
      <c r="J57" s="465"/>
      <c r="K57" s="466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432" t="s">
        <v>231</v>
      </c>
      <c r="C76" s="433"/>
      <c r="D76" s="433"/>
      <c r="E76" s="433"/>
      <c r="F76" s="433"/>
      <c r="G76" s="433"/>
      <c r="H76" s="433"/>
      <c r="I76" s="433"/>
      <c r="J76" s="433"/>
      <c r="K76" s="434"/>
    </row>
    <row r="77" spans="2:11" ht="180" customHeight="1">
      <c r="B77" s="438"/>
      <c r="C77" s="439"/>
      <c r="D77" s="439"/>
      <c r="E77" s="439"/>
      <c r="F77" s="439"/>
      <c r="G77" s="439"/>
      <c r="H77" s="439"/>
      <c r="I77" s="439"/>
      <c r="J77" s="439"/>
      <c r="K77" s="440"/>
    </row>
    <row r="78" spans="2:11" ht="109.5" customHeight="1">
      <c r="B78" s="441"/>
      <c r="C78" s="442"/>
      <c r="D78" s="442"/>
      <c r="E78" s="442"/>
      <c r="F78" s="442"/>
      <c r="G78" s="442"/>
      <c r="H78" s="442"/>
      <c r="I78" s="442"/>
      <c r="J78" s="442"/>
      <c r="K78" s="443"/>
    </row>
    <row r="79" spans="2:11" ht="80.099999999999994" customHeight="1">
      <c r="B79" s="441"/>
      <c r="C79" s="442"/>
      <c r="D79" s="442"/>
      <c r="E79" s="442"/>
      <c r="F79" s="442"/>
      <c r="G79" s="442"/>
      <c r="H79" s="442"/>
      <c r="I79" s="442"/>
      <c r="J79" s="442"/>
      <c r="K79" s="443"/>
    </row>
    <row r="80" spans="2:11" ht="102" customHeight="1">
      <c r="B80" s="444"/>
      <c r="C80" s="445"/>
      <c r="D80" s="445"/>
      <c r="E80" s="445"/>
      <c r="F80" s="445"/>
      <c r="G80" s="445"/>
      <c r="H80" s="445"/>
      <c r="I80" s="445"/>
      <c r="J80" s="445"/>
      <c r="K80" s="446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431"/>
      <c r="B82" s="431"/>
      <c r="C82" s="431"/>
      <c r="D82" s="431"/>
      <c r="E82" s="431"/>
      <c r="F82" s="431"/>
      <c r="G82" s="431"/>
      <c r="H82" s="431"/>
      <c r="I82" s="431"/>
      <c r="J82" s="431"/>
    </row>
  </sheetData>
  <sheetProtection algorithmName="SHA-512" hashValue="HvcG/9RQhwpewPXCi9I6C3BFYT0KhulTz05oW1cpXNX9lzZOytx/8uqQHZAiilbhBya6q+ve2ag58Bi5cEEQAw==" saltValue="Lmxs1Xbok9ghxoxkDrj+1g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AFEE3345-497A-43CE-B5A3-29747B981038}">
      <formula1>$O$3:$O$8</formula1>
    </dataValidation>
    <dataValidation type="list" allowBlank="1" showInputMessage="1" showErrorMessage="1" sqref="D6" xr:uid="{D22E059C-94C1-470D-B922-8D976601CA13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&amp;Lsf08Ca6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1AD6808-A438-4BE4-B473-AD5C882E3751}">
          <x14:formula1>
            <xm:f>その他!$F$4:$F$15</xm:f>
          </x14:formula1>
          <xm:sqref>E6</xm:sqref>
        </x14:dataValidation>
        <x14:dataValidation type="list" allowBlank="1" showInputMessage="1" showErrorMessage="1" xr:uid="{BCFF1AF4-C23B-4564-834D-2109C101E59C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3BA63-B3E9-4C36-878E-2D139DF2718F}">
  <sheetPr>
    <tabColor rgb="FF92D050"/>
    <pageSetUpPr fitToPage="1"/>
  </sheetPr>
  <dimension ref="A1:Z82"/>
  <sheetViews>
    <sheetView showGridLines="0" view="pageBreakPreview" topLeftCell="A32" zoomScale="90" zoomScaleNormal="100" zoomScaleSheetLayoutView="90" workbookViewId="0"/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対策個票5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471" t="s">
        <v>112</v>
      </c>
      <c r="C4" s="471"/>
      <c r="D4" s="473"/>
      <c r="E4" s="47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471"/>
      <c r="C5" s="471"/>
      <c r="D5" s="475"/>
      <c r="E5" s="47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471" t="s">
        <v>113</v>
      </c>
      <c r="C6" s="471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472" t="s">
        <v>120</v>
      </c>
      <c r="C8" s="425" t="s">
        <v>165</v>
      </c>
      <c r="D8" s="436" t="s">
        <v>166</v>
      </c>
      <c r="E8" s="437"/>
      <c r="F8" s="468"/>
      <c r="G8" s="469"/>
      <c r="H8" s="469"/>
      <c r="I8" s="469"/>
      <c r="J8" s="469"/>
      <c r="K8" s="470"/>
      <c r="O8" s="36" t="s">
        <v>575</v>
      </c>
    </row>
    <row r="9" spans="1:26" ht="15" customHeight="1">
      <c r="B9" s="472"/>
      <c r="C9" s="426"/>
      <c r="D9" s="436" t="s">
        <v>185</v>
      </c>
      <c r="E9" s="437"/>
      <c r="F9" s="82"/>
      <c r="G9" s="162" t="s">
        <v>186</v>
      </c>
      <c r="H9" s="68"/>
    </row>
    <row r="10" spans="1:26" ht="15" customHeight="1">
      <c r="B10" s="30" t="s">
        <v>122</v>
      </c>
      <c r="C10" s="435" t="s">
        <v>183</v>
      </c>
      <c r="D10" s="435"/>
      <c r="E10" s="435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435" t="s">
        <v>184</v>
      </c>
      <c r="D11" s="435"/>
      <c r="E11" s="435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99" t="str">
        <f>IF($D$4&lt;&gt;$O$3,"","D")</f>
        <v/>
      </c>
      <c r="C12" s="399" t="str">
        <f>IF($D$4&lt;&gt;$O$3,"","計測対象の設備")</f>
        <v/>
      </c>
      <c r="D12" s="402" t="str">
        <f>IF($D$4&lt;&gt;$O$3,"","名　称")</f>
        <v/>
      </c>
      <c r="E12" s="403"/>
      <c r="F12" s="412"/>
      <c r="G12" s="413"/>
      <c r="H12" s="413"/>
      <c r="I12" s="414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400"/>
      <c r="C13" s="400"/>
      <c r="D13" s="404" t="str">
        <f>IF($D$4&lt;&gt;$O$3,"","耐用年数省令別表の
記載事項")</f>
        <v/>
      </c>
      <c r="E13" s="405"/>
      <c r="F13" s="410" t="str">
        <f>IF($D$4&lt;&gt;$O$3,"","別表の名称")</f>
        <v/>
      </c>
      <c r="G13" s="410"/>
      <c r="H13" s="415"/>
      <c r="I13" s="416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400"/>
      <c r="C14" s="400"/>
      <c r="D14" s="406"/>
      <c r="E14" s="407"/>
      <c r="F14" s="410" t="str">
        <f>IF($D$4&lt;&gt;$O$3,"","[種類]または[番号]")</f>
        <v/>
      </c>
      <c r="G14" s="410"/>
      <c r="H14" s="417"/>
      <c r="I14" s="418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400"/>
      <c r="C15" s="400"/>
      <c r="D15" s="406"/>
      <c r="E15" s="407"/>
      <c r="F15" s="410" t="str">
        <f>IF($D$4&lt;&gt;$O$3,"","[構造又は用途]または[設備の種類]")</f>
        <v/>
      </c>
      <c r="G15" s="410"/>
      <c r="H15" s="415"/>
      <c r="I15" s="416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400"/>
      <c r="C16" s="400"/>
      <c r="D16" s="406"/>
      <c r="E16" s="407"/>
      <c r="F16" s="411" t="str">
        <f>IF($D$4&lt;&gt;$O$3,"","細目")</f>
        <v/>
      </c>
      <c r="G16" s="411"/>
      <c r="H16" s="415"/>
      <c r="I16" s="416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401"/>
      <c r="C17" s="401"/>
      <c r="D17" s="408"/>
      <c r="E17" s="409"/>
      <c r="F17" s="410" t="str">
        <f>IF($D$4&lt;&gt;$O$3,"","法定耐用年数(年)")</f>
        <v/>
      </c>
      <c r="G17" s="410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447" t="s">
        <v>43</v>
      </c>
      <c r="C20" s="467" t="s">
        <v>124</v>
      </c>
      <c r="D20" s="467"/>
      <c r="E20" s="467"/>
      <c r="F20" s="467"/>
      <c r="G20" s="467"/>
      <c r="H20" s="467"/>
      <c r="I20" s="467"/>
      <c r="J20" s="467"/>
      <c r="K20" s="467"/>
    </row>
    <row r="21" spans="2:15">
      <c r="B21" s="448"/>
      <c r="C21" s="450" t="s">
        <v>274</v>
      </c>
      <c r="D21" s="429" t="s">
        <v>100</v>
      </c>
      <c r="E21" s="430"/>
      <c r="F21" s="429" t="s">
        <v>101</v>
      </c>
      <c r="G21" s="430"/>
      <c r="H21" s="164" t="s">
        <v>102</v>
      </c>
      <c r="I21" s="429" t="s">
        <v>110</v>
      </c>
      <c r="J21" s="430"/>
      <c r="K21" s="164" t="s">
        <v>125</v>
      </c>
    </row>
    <row r="22" spans="2:15" s="38" customFormat="1" ht="31.5">
      <c r="B22" s="408"/>
      <c r="C22" s="451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419" t="s">
        <v>136</v>
      </c>
      <c r="D33" s="420"/>
      <c r="E33" s="420"/>
      <c r="F33" s="421"/>
      <c r="G33" s="425" t="s">
        <v>121</v>
      </c>
      <c r="H33" s="427"/>
      <c r="I33" s="428"/>
      <c r="J33" s="425" t="s">
        <v>114</v>
      </c>
      <c r="K33" s="59"/>
    </row>
    <row r="34" spans="2:15" ht="15" customHeight="1">
      <c r="B34" s="165" t="s">
        <v>137</v>
      </c>
      <c r="C34" s="422"/>
      <c r="D34" s="423"/>
      <c r="E34" s="423"/>
      <c r="F34" s="424"/>
      <c r="G34" s="426"/>
      <c r="H34" s="427"/>
      <c r="I34" s="428"/>
      <c r="J34" s="426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447" t="s">
        <v>43</v>
      </c>
      <c r="C38" s="449" t="s">
        <v>141</v>
      </c>
      <c r="D38" s="449"/>
      <c r="E38" s="449"/>
      <c r="F38" s="449"/>
      <c r="G38" s="449"/>
      <c r="H38" s="449"/>
      <c r="I38" s="449"/>
      <c r="J38" s="449"/>
      <c r="K38" s="449"/>
    </row>
    <row r="39" spans="2:15" ht="15" customHeight="1">
      <c r="B39" s="448"/>
      <c r="C39" s="450" t="s">
        <v>274</v>
      </c>
      <c r="D39" s="429" t="s">
        <v>100</v>
      </c>
      <c r="E39" s="430"/>
      <c r="F39" s="429" t="s">
        <v>101</v>
      </c>
      <c r="G39" s="430"/>
      <c r="H39" s="164" t="s">
        <v>102</v>
      </c>
      <c r="I39" s="429" t="s">
        <v>110</v>
      </c>
      <c r="J39" s="430"/>
      <c r="K39" s="164" t="s">
        <v>125</v>
      </c>
    </row>
    <row r="40" spans="2:15" s="38" customFormat="1" ht="31.5">
      <c r="B40" s="408"/>
      <c r="C40" s="451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419" t="s">
        <v>136</v>
      </c>
      <c r="D51" s="420"/>
      <c r="E51" s="420"/>
      <c r="F51" s="421"/>
      <c r="G51" s="425" t="s">
        <v>121</v>
      </c>
      <c r="H51" s="427"/>
      <c r="I51" s="428"/>
      <c r="J51" s="425" t="s">
        <v>114</v>
      </c>
      <c r="K51" s="59"/>
    </row>
    <row r="52" spans="1:11" ht="15" customHeight="1">
      <c r="B52" s="165" t="s">
        <v>137</v>
      </c>
      <c r="C52" s="422"/>
      <c r="D52" s="423"/>
      <c r="E52" s="423"/>
      <c r="F52" s="424"/>
      <c r="G52" s="426"/>
      <c r="H52" s="427"/>
      <c r="I52" s="428"/>
      <c r="J52" s="426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452" t="s">
        <v>220</v>
      </c>
      <c r="C55" s="453"/>
      <c r="D55" s="458"/>
      <c r="E55" s="459"/>
      <c r="F55" s="459"/>
      <c r="G55" s="459"/>
      <c r="H55" s="459"/>
      <c r="I55" s="459"/>
      <c r="J55" s="459"/>
      <c r="K55" s="460"/>
    </row>
    <row r="56" spans="1:11" s="44" customFormat="1" ht="12.95" customHeight="1">
      <c r="A56" s="36"/>
      <c r="B56" s="454"/>
      <c r="C56" s="455"/>
      <c r="D56" s="461"/>
      <c r="E56" s="462"/>
      <c r="F56" s="462"/>
      <c r="G56" s="462"/>
      <c r="H56" s="462"/>
      <c r="I56" s="462"/>
      <c r="J56" s="462"/>
      <c r="K56" s="463"/>
    </row>
    <row r="57" spans="1:11" s="44" customFormat="1">
      <c r="A57" s="36"/>
      <c r="B57" s="456"/>
      <c r="C57" s="457"/>
      <c r="D57" s="464"/>
      <c r="E57" s="465"/>
      <c r="F57" s="465"/>
      <c r="G57" s="465"/>
      <c r="H57" s="465"/>
      <c r="I57" s="465"/>
      <c r="J57" s="465"/>
      <c r="K57" s="466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432" t="s">
        <v>231</v>
      </c>
      <c r="C76" s="433"/>
      <c r="D76" s="433"/>
      <c r="E76" s="433"/>
      <c r="F76" s="433"/>
      <c r="G76" s="433"/>
      <c r="H76" s="433"/>
      <c r="I76" s="433"/>
      <c r="J76" s="433"/>
      <c r="K76" s="434"/>
    </row>
    <row r="77" spans="2:11" ht="180" customHeight="1">
      <c r="B77" s="438"/>
      <c r="C77" s="439"/>
      <c r="D77" s="439"/>
      <c r="E77" s="439"/>
      <c r="F77" s="439"/>
      <c r="G77" s="439"/>
      <c r="H77" s="439"/>
      <c r="I77" s="439"/>
      <c r="J77" s="439"/>
      <c r="K77" s="440"/>
    </row>
    <row r="78" spans="2:11" ht="109.5" customHeight="1">
      <c r="B78" s="441"/>
      <c r="C78" s="442"/>
      <c r="D78" s="442"/>
      <c r="E78" s="442"/>
      <c r="F78" s="442"/>
      <c r="G78" s="442"/>
      <c r="H78" s="442"/>
      <c r="I78" s="442"/>
      <c r="J78" s="442"/>
      <c r="K78" s="443"/>
    </row>
    <row r="79" spans="2:11" ht="80.099999999999994" customHeight="1">
      <c r="B79" s="441"/>
      <c r="C79" s="442"/>
      <c r="D79" s="442"/>
      <c r="E79" s="442"/>
      <c r="F79" s="442"/>
      <c r="G79" s="442"/>
      <c r="H79" s="442"/>
      <c r="I79" s="442"/>
      <c r="J79" s="442"/>
      <c r="K79" s="443"/>
    </row>
    <row r="80" spans="2:11" ht="102" customHeight="1">
      <c r="B80" s="444"/>
      <c r="C80" s="445"/>
      <c r="D80" s="445"/>
      <c r="E80" s="445"/>
      <c r="F80" s="445"/>
      <c r="G80" s="445"/>
      <c r="H80" s="445"/>
      <c r="I80" s="445"/>
      <c r="J80" s="445"/>
      <c r="K80" s="446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431"/>
      <c r="B82" s="431"/>
      <c r="C82" s="431"/>
      <c r="D82" s="431"/>
      <c r="E82" s="431"/>
      <c r="F82" s="431"/>
      <c r="G82" s="431"/>
      <c r="H82" s="431"/>
      <c r="I82" s="431"/>
      <c r="J82" s="431"/>
    </row>
  </sheetData>
  <sheetProtection algorithmName="SHA-512" hashValue="dKgJ/1kV7IkkwayfRDO80w8HzKazjo7JBuvlpUdvNmt+WAHhoDnFySicjg2v/DwHO7Umuof3zRET/CES42CQUA==" saltValue="dfJShUhk9aPfxcW9w06oww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8898D496-13E6-47BF-8481-12FE444B7DE3}">
      <formula1>$O$3:$O$8</formula1>
    </dataValidation>
    <dataValidation type="list" allowBlank="1" showInputMessage="1" showErrorMessage="1" sqref="D6" xr:uid="{58B2123B-C7A6-42F3-BC22-A8C82DF25CF1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&amp;Lsf08Ca6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41A3D15-BDFF-4EF5-A496-4C40671E7225}">
          <x14:formula1>
            <xm:f>その他!$F$4:$F$15</xm:f>
          </x14:formula1>
          <xm:sqref>E6</xm:sqref>
        </x14:dataValidation>
        <x14:dataValidation type="list" allowBlank="1" showInputMessage="1" showErrorMessage="1" xr:uid="{4DA91AFA-F663-4AA9-A54D-94C72F75A282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2C062-CB89-4934-9357-E3AD0DBA641F}">
  <sheetPr>
    <tabColor rgb="FF92D050"/>
    <pageSetUpPr fitToPage="1"/>
  </sheetPr>
  <dimension ref="A1:Z82"/>
  <sheetViews>
    <sheetView showGridLines="0" view="pageBreakPreview" topLeftCell="A26" zoomScale="90" zoomScaleNormal="100" zoomScaleSheetLayoutView="90" workbookViewId="0"/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対策個票6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471" t="s">
        <v>112</v>
      </c>
      <c r="C4" s="471"/>
      <c r="D4" s="473"/>
      <c r="E4" s="47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471"/>
      <c r="C5" s="471"/>
      <c r="D5" s="475"/>
      <c r="E5" s="47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471" t="s">
        <v>113</v>
      </c>
      <c r="C6" s="471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472" t="s">
        <v>120</v>
      </c>
      <c r="C8" s="425" t="s">
        <v>165</v>
      </c>
      <c r="D8" s="436" t="s">
        <v>166</v>
      </c>
      <c r="E8" s="437"/>
      <c r="F8" s="468"/>
      <c r="G8" s="469"/>
      <c r="H8" s="469"/>
      <c r="I8" s="469"/>
      <c r="J8" s="469"/>
      <c r="K8" s="470"/>
      <c r="O8" s="36" t="s">
        <v>575</v>
      </c>
    </row>
    <row r="9" spans="1:26" ht="15" customHeight="1">
      <c r="B9" s="472"/>
      <c r="C9" s="426"/>
      <c r="D9" s="436" t="s">
        <v>185</v>
      </c>
      <c r="E9" s="437"/>
      <c r="F9" s="82"/>
      <c r="G9" s="162" t="s">
        <v>186</v>
      </c>
      <c r="H9" s="68"/>
    </row>
    <row r="10" spans="1:26" ht="15" customHeight="1">
      <c r="B10" s="30" t="s">
        <v>122</v>
      </c>
      <c r="C10" s="435" t="s">
        <v>183</v>
      </c>
      <c r="D10" s="435"/>
      <c r="E10" s="435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435" t="s">
        <v>184</v>
      </c>
      <c r="D11" s="435"/>
      <c r="E11" s="435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99" t="str">
        <f>IF($D$4&lt;&gt;$O$3,"","D")</f>
        <v/>
      </c>
      <c r="C12" s="399" t="str">
        <f>IF($D$4&lt;&gt;$O$3,"","計測対象の設備")</f>
        <v/>
      </c>
      <c r="D12" s="402" t="str">
        <f>IF($D$4&lt;&gt;$O$3,"","名　称")</f>
        <v/>
      </c>
      <c r="E12" s="403"/>
      <c r="F12" s="412"/>
      <c r="G12" s="413"/>
      <c r="H12" s="413"/>
      <c r="I12" s="414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400"/>
      <c r="C13" s="400"/>
      <c r="D13" s="404" t="str">
        <f>IF($D$4&lt;&gt;$O$3,"","耐用年数省令別表の
記載事項")</f>
        <v/>
      </c>
      <c r="E13" s="405"/>
      <c r="F13" s="410" t="str">
        <f>IF($D$4&lt;&gt;$O$3,"","別表の名称")</f>
        <v/>
      </c>
      <c r="G13" s="410"/>
      <c r="H13" s="415"/>
      <c r="I13" s="416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400"/>
      <c r="C14" s="400"/>
      <c r="D14" s="406"/>
      <c r="E14" s="407"/>
      <c r="F14" s="410" t="str">
        <f>IF($D$4&lt;&gt;$O$3,"","[種類]または[番号]")</f>
        <v/>
      </c>
      <c r="G14" s="410"/>
      <c r="H14" s="417"/>
      <c r="I14" s="418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400"/>
      <c r="C15" s="400"/>
      <c r="D15" s="406"/>
      <c r="E15" s="407"/>
      <c r="F15" s="410" t="str">
        <f>IF($D$4&lt;&gt;$O$3,"","[構造又は用途]または[設備の種類]")</f>
        <v/>
      </c>
      <c r="G15" s="410"/>
      <c r="H15" s="415"/>
      <c r="I15" s="416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400"/>
      <c r="C16" s="400"/>
      <c r="D16" s="406"/>
      <c r="E16" s="407"/>
      <c r="F16" s="411" t="str">
        <f>IF($D$4&lt;&gt;$O$3,"","細目")</f>
        <v/>
      </c>
      <c r="G16" s="411"/>
      <c r="H16" s="415"/>
      <c r="I16" s="416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401"/>
      <c r="C17" s="401"/>
      <c r="D17" s="408"/>
      <c r="E17" s="409"/>
      <c r="F17" s="410" t="str">
        <f>IF($D$4&lt;&gt;$O$3,"","法定耐用年数(年)")</f>
        <v/>
      </c>
      <c r="G17" s="410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447" t="s">
        <v>43</v>
      </c>
      <c r="C20" s="467" t="s">
        <v>124</v>
      </c>
      <c r="D20" s="467"/>
      <c r="E20" s="467"/>
      <c r="F20" s="467"/>
      <c r="G20" s="467"/>
      <c r="H20" s="467"/>
      <c r="I20" s="467"/>
      <c r="J20" s="467"/>
      <c r="K20" s="467"/>
    </row>
    <row r="21" spans="2:15">
      <c r="B21" s="448"/>
      <c r="C21" s="450" t="s">
        <v>274</v>
      </c>
      <c r="D21" s="429" t="s">
        <v>100</v>
      </c>
      <c r="E21" s="430"/>
      <c r="F21" s="429" t="s">
        <v>101</v>
      </c>
      <c r="G21" s="430"/>
      <c r="H21" s="164" t="s">
        <v>102</v>
      </c>
      <c r="I21" s="429" t="s">
        <v>110</v>
      </c>
      <c r="J21" s="430"/>
      <c r="K21" s="164" t="s">
        <v>125</v>
      </c>
    </row>
    <row r="22" spans="2:15" s="38" customFormat="1" ht="31.5">
      <c r="B22" s="408"/>
      <c r="C22" s="451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419" t="s">
        <v>136</v>
      </c>
      <c r="D33" s="420"/>
      <c r="E33" s="420"/>
      <c r="F33" s="421"/>
      <c r="G33" s="425" t="s">
        <v>121</v>
      </c>
      <c r="H33" s="427"/>
      <c r="I33" s="428"/>
      <c r="J33" s="425" t="s">
        <v>114</v>
      </c>
      <c r="K33" s="59"/>
    </row>
    <row r="34" spans="2:15" ht="15" customHeight="1">
      <c r="B34" s="165" t="s">
        <v>137</v>
      </c>
      <c r="C34" s="422"/>
      <c r="D34" s="423"/>
      <c r="E34" s="423"/>
      <c r="F34" s="424"/>
      <c r="G34" s="426"/>
      <c r="H34" s="427"/>
      <c r="I34" s="428"/>
      <c r="J34" s="426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447" t="s">
        <v>43</v>
      </c>
      <c r="C38" s="449" t="s">
        <v>141</v>
      </c>
      <c r="D38" s="449"/>
      <c r="E38" s="449"/>
      <c r="F38" s="449"/>
      <c r="G38" s="449"/>
      <c r="H38" s="449"/>
      <c r="I38" s="449"/>
      <c r="J38" s="449"/>
      <c r="K38" s="449"/>
    </row>
    <row r="39" spans="2:15" ht="15" customHeight="1">
      <c r="B39" s="448"/>
      <c r="C39" s="450" t="s">
        <v>274</v>
      </c>
      <c r="D39" s="429" t="s">
        <v>100</v>
      </c>
      <c r="E39" s="430"/>
      <c r="F39" s="429" t="s">
        <v>101</v>
      </c>
      <c r="G39" s="430"/>
      <c r="H39" s="164" t="s">
        <v>102</v>
      </c>
      <c r="I39" s="429" t="s">
        <v>110</v>
      </c>
      <c r="J39" s="430"/>
      <c r="K39" s="164" t="s">
        <v>125</v>
      </c>
    </row>
    <row r="40" spans="2:15" s="38" customFormat="1" ht="31.5">
      <c r="B40" s="408"/>
      <c r="C40" s="451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419" t="s">
        <v>136</v>
      </c>
      <c r="D51" s="420"/>
      <c r="E51" s="420"/>
      <c r="F51" s="421"/>
      <c r="G51" s="425" t="s">
        <v>121</v>
      </c>
      <c r="H51" s="427"/>
      <c r="I51" s="428"/>
      <c r="J51" s="425" t="s">
        <v>114</v>
      </c>
      <c r="K51" s="59"/>
    </row>
    <row r="52" spans="1:11" ht="15" customHeight="1">
      <c r="B52" s="165" t="s">
        <v>137</v>
      </c>
      <c r="C52" s="422"/>
      <c r="D52" s="423"/>
      <c r="E52" s="423"/>
      <c r="F52" s="424"/>
      <c r="G52" s="426"/>
      <c r="H52" s="427"/>
      <c r="I52" s="428"/>
      <c r="J52" s="426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452" t="s">
        <v>220</v>
      </c>
      <c r="C55" s="453"/>
      <c r="D55" s="458"/>
      <c r="E55" s="459"/>
      <c r="F55" s="459"/>
      <c r="G55" s="459"/>
      <c r="H55" s="459"/>
      <c r="I55" s="459"/>
      <c r="J55" s="459"/>
      <c r="K55" s="460"/>
    </row>
    <row r="56" spans="1:11" s="44" customFormat="1" ht="12.95" customHeight="1">
      <c r="A56" s="36"/>
      <c r="B56" s="454"/>
      <c r="C56" s="455"/>
      <c r="D56" s="461"/>
      <c r="E56" s="462"/>
      <c r="F56" s="462"/>
      <c r="G56" s="462"/>
      <c r="H56" s="462"/>
      <c r="I56" s="462"/>
      <c r="J56" s="462"/>
      <c r="K56" s="463"/>
    </row>
    <row r="57" spans="1:11" s="44" customFormat="1">
      <c r="A57" s="36"/>
      <c r="B57" s="456"/>
      <c r="C57" s="457"/>
      <c r="D57" s="464"/>
      <c r="E57" s="465"/>
      <c r="F57" s="465"/>
      <c r="G57" s="465"/>
      <c r="H57" s="465"/>
      <c r="I57" s="465"/>
      <c r="J57" s="465"/>
      <c r="K57" s="466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432" t="s">
        <v>231</v>
      </c>
      <c r="C76" s="433"/>
      <c r="D76" s="433"/>
      <c r="E76" s="433"/>
      <c r="F76" s="433"/>
      <c r="G76" s="433"/>
      <c r="H76" s="433"/>
      <c r="I76" s="433"/>
      <c r="J76" s="433"/>
      <c r="K76" s="434"/>
    </row>
    <row r="77" spans="2:11" ht="180" customHeight="1">
      <c r="B77" s="438"/>
      <c r="C77" s="439"/>
      <c r="D77" s="439"/>
      <c r="E77" s="439"/>
      <c r="F77" s="439"/>
      <c r="G77" s="439"/>
      <c r="H77" s="439"/>
      <c r="I77" s="439"/>
      <c r="J77" s="439"/>
      <c r="K77" s="440"/>
    </row>
    <row r="78" spans="2:11" ht="109.5" customHeight="1">
      <c r="B78" s="441"/>
      <c r="C78" s="442"/>
      <c r="D78" s="442"/>
      <c r="E78" s="442"/>
      <c r="F78" s="442"/>
      <c r="G78" s="442"/>
      <c r="H78" s="442"/>
      <c r="I78" s="442"/>
      <c r="J78" s="442"/>
      <c r="K78" s="443"/>
    </row>
    <row r="79" spans="2:11" ht="80.099999999999994" customHeight="1">
      <c r="B79" s="441"/>
      <c r="C79" s="442"/>
      <c r="D79" s="442"/>
      <c r="E79" s="442"/>
      <c r="F79" s="442"/>
      <c r="G79" s="442"/>
      <c r="H79" s="442"/>
      <c r="I79" s="442"/>
      <c r="J79" s="442"/>
      <c r="K79" s="443"/>
    </row>
    <row r="80" spans="2:11" ht="102" customHeight="1">
      <c r="B80" s="444"/>
      <c r="C80" s="445"/>
      <c r="D80" s="445"/>
      <c r="E80" s="445"/>
      <c r="F80" s="445"/>
      <c r="G80" s="445"/>
      <c r="H80" s="445"/>
      <c r="I80" s="445"/>
      <c r="J80" s="445"/>
      <c r="K80" s="446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431"/>
      <c r="B82" s="431"/>
      <c r="C82" s="431"/>
      <c r="D82" s="431"/>
      <c r="E82" s="431"/>
      <c r="F82" s="431"/>
      <c r="G82" s="431"/>
      <c r="H82" s="431"/>
      <c r="I82" s="431"/>
      <c r="J82" s="431"/>
    </row>
  </sheetData>
  <sheetProtection algorithmName="SHA-512" hashValue="f6ugJ8vMxfC7A5sgnKffRv7QlRwJ5HBHjdrlIxJuRsxpzy5TnwJd/EF/hq6iMgRDXvOQpbbP88pqDTJr+t1GpA==" saltValue="bGKJsbDjIDGPyUUDSq1Kdg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71013907-5AAB-42C8-975C-E092AEB58AC1}">
      <formula1>$O$3:$O$8</formula1>
    </dataValidation>
    <dataValidation type="list" allowBlank="1" showInputMessage="1" showErrorMessage="1" sqref="D6" xr:uid="{0155B3FB-CC32-4C3B-A7A3-83AF8DACBFF7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&amp;Lsf08Ca6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020728C-9FD1-4455-86EF-C093220D41C6}">
          <x14:formula1>
            <xm:f>その他!$F$4:$F$15</xm:f>
          </x14:formula1>
          <xm:sqref>E6</xm:sqref>
        </x14:dataValidation>
        <x14:dataValidation type="list" allowBlank="1" showInputMessage="1" showErrorMessage="1" xr:uid="{4513329A-D07F-47BC-A306-CF12B0FD2248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7BA6-FDC0-4841-A563-ABB52B599854}">
  <sheetPr>
    <tabColor rgb="FF92D050"/>
    <pageSetUpPr fitToPage="1"/>
  </sheetPr>
  <dimension ref="A1:Z82"/>
  <sheetViews>
    <sheetView showGridLines="0" view="pageBreakPreview" topLeftCell="A39" zoomScale="90" zoomScaleNormal="100" zoomScaleSheetLayoutView="90" workbookViewId="0">
      <selection activeCell="N30" sqref="N30"/>
    </sheetView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対策個票7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471" t="s">
        <v>112</v>
      </c>
      <c r="C4" s="471"/>
      <c r="D4" s="473"/>
      <c r="E4" s="47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471"/>
      <c r="C5" s="471"/>
      <c r="D5" s="475"/>
      <c r="E5" s="47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471" t="s">
        <v>113</v>
      </c>
      <c r="C6" s="471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472" t="s">
        <v>120</v>
      </c>
      <c r="C8" s="425" t="s">
        <v>165</v>
      </c>
      <c r="D8" s="436" t="s">
        <v>166</v>
      </c>
      <c r="E8" s="437"/>
      <c r="F8" s="468"/>
      <c r="G8" s="469"/>
      <c r="H8" s="469"/>
      <c r="I8" s="469"/>
      <c r="J8" s="469"/>
      <c r="K8" s="470"/>
      <c r="O8" s="36" t="s">
        <v>575</v>
      </c>
    </row>
    <row r="9" spans="1:26" ht="15" customHeight="1">
      <c r="B9" s="472"/>
      <c r="C9" s="426"/>
      <c r="D9" s="436" t="s">
        <v>185</v>
      </c>
      <c r="E9" s="437"/>
      <c r="F9" s="82"/>
      <c r="G9" s="162" t="s">
        <v>186</v>
      </c>
      <c r="H9" s="68"/>
    </row>
    <row r="10" spans="1:26" ht="15" customHeight="1">
      <c r="B10" s="30" t="s">
        <v>122</v>
      </c>
      <c r="C10" s="435" t="s">
        <v>183</v>
      </c>
      <c r="D10" s="435"/>
      <c r="E10" s="435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435" t="s">
        <v>184</v>
      </c>
      <c r="D11" s="435"/>
      <c r="E11" s="435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99" t="str">
        <f>IF($D$4&lt;&gt;$O$3,"","D")</f>
        <v/>
      </c>
      <c r="C12" s="399" t="str">
        <f>IF($D$4&lt;&gt;$O$3,"","計測対象の設備")</f>
        <v/>
      </c>
      <c r="D12" s="402" t="str">
        <f>IF($D$4&lt;&gt;$O$3,"","名　称")</f>
        <v/>
      </c>
      <c r="E12" s="403"/>
      <c r="F12" s="412"/>
      <c r="G12" s="413"/>
      <c r="H12" s="413"/>
      <c r="I12" s="414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400"/>
      <c r="C13" s="400"/>
      <c r="D13" s="404" t="str">
        <f>IF($D$4&lt;&gt;$O$3,"","耐用年数省令別表の
記載事項")</f>
        <v/>
      </c>
      <c r="E13" s="405"/>
      <c r="F13" s="410" t="str">
        <f>IF($D$4&lt;&gt;$O$3,"","別表の名称")</f>
        <v/>
      </c>
      <c r="G13" s="410"/>
      <c r="H13" s="415"/>
      <c r="I13" s="416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400"/>
      <c r="C14" s="400"/>
      <c r="D14" s="406"/>
      <c r="E14" s="407"/>
      <c r="F14" s="410" t="str">
        <f>IF($D$4&lt;&gt;$O$3,"","[種類]または[番号]")</f>
        <v/>
      </c>
      <c r="G14" s="410"/>
      <c r="H14" s="417"/>
      <c r="I14" s="418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400"/>
      <c r="C15" s="400"/>
      <c r="D15" s="406"/>
      <c r="E15" s="407"/>
      <c r="F15" s="410" t="str">
        <f>IF($D$4&lt;&gt;$O$3,"","[構造又は用途]または[設備の種類]")</f>
        <v/>
      </c>
      <c r="G15" s="410"/>
      <c r="H15" s="415"/>
      <c r="I15" s="416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400"/>
      <c r="C16" s="400"/>
      <c r="D16" s="406"/>
      <c r="E16" s="407"/>
      <c r="F16" s="411" t="str">
        <f>IF($D$4&lt;&gt;$O$3,"","細目")</f>
        <v/>
      </c>
      <c r="G16" s="411"/>
      <c r="H16" s="415"/>
      <c r="I16" s="416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401"/>
      <c r="C17" s="401"/>
      <c r="D17" s="408"/>
      <c r="E17" s="409"/>
      <c r="F17" s="410" t="str">
        <f>IF($D$4&lt;&gt;$O$3,"","法定耐用年数(年)")</f>
        <v/>
      </c>
      <c r="G17" s="410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447" t="s">
        <v>43</v>
      </c>
      <c r="C20" s="467" t="s">
        <v>124</v>
      </c>
      <c r="D20" s="467"/>
      <c r="E20" s="467"/>
      <c r="F20" s="467"/>
      <c r="G20" s="467"/>
      <c r="H20" s="467"/>
      <c r="I20" s="467"/>
      <c r="J20" s="467"/>
      <c r="K20" s="467"/>
    </row>
    <row r="21" spans="2:15">
      <c r="B21" s="448"/>
      <c r="C21" s="450" t="s">
        <v>274</v>
      </c>
      <c r="D21" s="429" t="s">
        <v>100</v>
      </c>
      <c r="E21" s="430"/>
      <c r="F21" s="429" t="s">
        <v>101</v>
      </c>
      <c r="G21" s="430"/>
      <c r="H21" s="164" t="s">
        <v>102</v>
      </c>
      <c r="I21" s="429" t="s">
        <v>110</v>
      </c>
      <c r="J21" s="430"/>
      <c r="K21" s="164" t="s">
        <v>125</v>
      </c>
    </row>
    <row r="22" spans="2:15" s="38" customFormat="1" ht="31.5">
      <c r="B22" s="408"/>
      <c r="C22" s="451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419" t="s">
        <v>136</v>
      </c>
      <c r="D33" s="420"/>
      <c r="E33" s="420"/>
      <c r="F33" s="421"/>
      <c r="G33" s="425" t="s">
        <v>121</v>
      </c>
      <c r="H33" s="427"/>
      <c r="I33" s="428"/>
      <c r="J33" s="425" t="s">
        <v>114</v>
      </c>
      <c r="K33" s="59"/>
    </row>
    <row r="34" spans="2:15" ht="15" customHeight="1">
      <c r="B34" s="165" t="s">
        <v>137</v>
      </c>
      <c r="C34" s="422"/>
      <c r="D34" s="423"/>
      <c r="E34" s="423"/>
      <c r="F34" s="424"/>
      <c r="G34" s="426"/>
      <c r="H34" s="427"/>
      <c r="I34" s="428"/>
      <c r="J34" s="426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447" t="s">
        <v>43</v>
      </c>
      <c r="C38" s="449" t="s">
        <v>141</v>
      </c>
      <c r="D38" s="449"/>
      <c r="E38" s="449"/>
      <c r="F38" s="449"/>
      <c r="G38" s="449"/>
      <c r="H38" s="449"/>
      <c r="I38" s="449"/>
      <c r="J38" s="449"/>
      <c r="K38" s="449"/>
    </row>
    <row r="39" spans="2:15" ht="15" customHeight="1">
      <c r="B39" s="448"/>
      <c r="C39" s="450" t="s">
        <v>274</v>
      </c>
      <c r="D39" s="429" t="s">
        <v>100</v>
      </c>
      <c r="E39" s="430"/>
      <c r="F39" s="429" t="s">
        <v>101</v>
      </c>
      <c r="G39" s="430"/>
      <c r="H39" s="164" t="s">
        <v>102</v>
      </c>
      <c r="I39" s="429" t="s">
        <v>110</v>
      </c>
      <c r="J39" s="430"/>
      <c r="K39" s="164" t="s">
        <v>125</v>
      </c>
    </row>
    <row r="40" spans="2:15" s="38" customFormat="1" ht="31.5">
      <c r="B40" s="408"/>
      <c r="C40" s="451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419" t="s">
        <v>136</v>
      </c>
      <c r="D51" s="420"/>
      <c r="E51" s="420"/>
      <c r="F51" s="421"/>
      <c r="G51" s="425" t="s">
        <v>121</v>
      </c>
      <c r="H51" s="427"/>
      <c r="I51" s="428"/>
      <c r="J51" s="425" t="s">
        <v>114</v>
      </c>
      <c r="K51" s="59"/>
    </row>
    <row r="52" spans="1:11" ht="15" customHeight="1">
      <c r="B52" s="165" t="s">
        <v>137</v>
      </c>
      <c r="C52" s="422"/>
      <c r="D52" s="423"/>
      <c r="E52" s="423"/>
      <c r="F52" s="424"/>
      <c r="G52" s="426"/>
      <c r="H52" s="427"/>
      <c r="I52" s="428"/>
      <c r="J52" s="426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452" t="s">
        <v>220</v>
      </c>
      <c r="C55" s="453"/>
      <c r="D55" s="458"/>
      <c r="E55" s="459"/>
      <c r="F55" s="459"/>
      <c r="G55" s="459"/>
      <c r="H55" s="459"/>
      <c r="I55" s="459"/>
      <c r="J55" s="459"/>
      <c r="K55" s="460"/>
    </row>
    <row r="56" spans="1:11" s="44" customFormat="1" ht="12.95" customHeight="1">
      <c r="A56" s="36"/>
      <c r="B56" s="454"/>
      <c r="C56" s="455"/>
      <c r="D56" s="461"/>
      <c r="E56" s="462"/>
      <c r="F56" s="462"/>
      <c r="G56" s="462"/>
      <c r="H56" s="462"/>
      <c r="I56" s="462"/>
      <c r="J56" s="462"/>
      <c r="K56" s="463"/>
    </row>
    <row r="57" spans="1:11" s="44" customFormat="1">
      <c r="A57" s="36"/>
      <c r="B57" s="456"/>
      <c r="C57" s="457"/>
      <c r="D57" s="464"/>
      <c r="E57" s="465"/>
      <c r="F57" s="465"/>
      <c r="G57" s="465"/>
      <c r="H57" s="465"/>
      <c r="I57" s="465"/>
      <c r="J57" s="465"/>
      <c r="K57" s="466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432" t="s">
        <v>231</v>
      </c>
      <c r="C76" s="433"/>
      <c r="D76" s="433"/>
      <c r="E76" s="433"/>
      <c r="F76" s="433"/>
      <c r="G76" s="433"/>
      <c r="H76" s="433"/>
      <c r="I76" s="433"/>
      <c r="J76" s="433"/>
      <c r="K76" s="434"/>
    </row>
    <row r="77" spans="2:11" ht="180" customHeight="1">
      <c r="B77" s="438"/>
      <c r="C77" s="439"/>
      <c r="D77" s="439"/>
      <c r="E77" s="439"/>
      <c r="F77" s="439"/>
      <c r="G77" s="439"/>
      <c r="H77" s="439"/>
      <c r="I77" s="439"/>
      <c r="J77" s="439"/>
      <c r="K77" s="440"/>
    </row>
    <row r="78" spans="2:11" ht="109.5" customHeight="1">
      <c r="B78" s="441"/>
      <c r="C78" s="442"/>
      <c r="D78" s="442"/>
      <c r="E78" s="442"/>
      <c r="F78" s="442"/>
      <c r="G78" s="442"/>
      <c r="H78" s="442"/>
      <c r="I78" s="442"/>
      <c r="J78" s="442"/>
      <c r="K78" s="443"/>
    </row>
    <row r="79" spans="2:11" ht="80.099999999999994" customHeight="1">
      <c r="B79" s="441"/>
      <c r="C79" s="442"/>
      <c r="D79" s="442"/>
      <c r="E79" s="442"/>
      <c r="F79" s="442"/>
      <c r="G79" s="442"/>
      <c r="H79" s="442"/>
      <c r="I79" s="442"/>
      <c r="J79" s="442"/>
      <c r="K79" s="443"/>
    </row>
    <row r="80" spans="2:11" ht="102" customHeight="1">
      <c r="B80" s="444"/>
      <c r="C80" s="445"/>
      <c r="D80" s="445"/>
      <c r="E80" s="445"/>
      <c r="F80" s="445"/>
      <c r="G80" s="445"/>
      <c r="H80" s="445"/>
      <c r="I80" s="445"/>
      <c r="J80" s="445"/>
      <c r="K80" s="446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431"/>
      <c r="B82" s="431"/>
      <c r="C82" s="431"/>
      <c r="D82" s="431"/>
      <c r="E82" s="431"/>
      <c r="F82" s="431"/>
      <c r="G82" s="431"/>
      <c r="H82" s="431"/>
      <c r="I82" s="431"/>
      <c r="J82" s="431"/>
    </row>
  </sheetData>
  <sheetProtection algorithmName="SHA-512" hashValue="rFq+qEsaFGN96lp+a5ycM0noONBaXhk4a5ozVoviIlO2NpGI/yScNQvExvbwGzlltIDza713MTVhzityI+JY6Q==" saltValue="aNO6b4Kuv/A9V+YUmG2uLA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15DDFF72-D608-427D-AEDC-17F5D46F7731}">
      <formula1>$O$3:$O$8</formula1>
    </dataValidation>
    <dataValidation type="list" allowBlank="1" showInputMessage="1" showErrorMessage="1" sqref="D6" xr:uid="{4A7603C1-CC03-41C3-9C86-DC5A7279E3B1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&amp;Lsf08Ca6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EF8C550-1321-4593-85D3-69754FA59F81}">
          <x14:formula1>
            <xm:f>その他!$F$4:$F$15</xm:f>
          </x14:formula1>
          <xm:sqref>E6</xm:sqref>
        </x14:dataValidation>
        <x14:dataValidation type="list" allowBlank="1" showInputMessage="1" showErrorMessage="1" xr:uid="{819E9194-8F17-4AC0-815C-7F64B689E08F}">
          <x14:formula1>
            <xm:f>排出係数!$N$6:$N$17</xm:f>
          </x14:formula1>
          <xm:sqref>C23:C30 C41:C48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12</vt:i4>
      </vt:variant>
    </vt:vector>
  </HeadingPairs>
  <TitlesOfParts>
    <vt:vector size="27" baseType="lpstr">
      <vt:lpstr>成果報告書（まとめ）</vt:lpstr>
      <vt:lpstr>基準年度排出量</vt:lpstr>
      <vt:lpstr>対策個票1</vt:lpstr>
      <vt:lpstr>対策個票2</vt:lpstr>
      <vt:lpstr>対策個票3</vt:lpstr>
      <vt:lpstr>対策個票4</vt:lpstr>
      <vt:lpstr>対策個票5</vt:lpstr>
      <vt:lpstr>対策個票6</vt:lpstr>
      <vt:lpstr>対策個票7</vt:lpstr>
      <vt:lpstr>対策個票8</vt:lpstr>
      <vt:lpstr>対策個票9</vt:lpstr>
      <vt:lpstr>対策個票10</vt:lpstr>
      <vt:lpstr>排出係数</vt:lpstr>
      <vt:lpstr>その他</vt:lpstr>
      <vt:lpstr>data</vt:lpstr>
      <vt:lpstr>基準年度排出量!Print_Area</vt:lpstr>
      <vt:lpstr>'成果報告書（まとめ）'!Print_Area</vt:lpstr>
      <vt:lpstr>対策個票1!Print_Area</vt:lpstr>
      <vt:lpstr>対策個票10!Print_Area</vt:lpstr>
      <vt:lpstr>対策個票2!Print_Area</vt:lpstr>
      <vt:lpstr>対策個票3!Print_Area</vt:lpstr>
      <vt:lpstr>対策個票4!Print_Area</vt:lpstr>
      <vt:lpstr>対策個票5!Print_Area</vt:lpstr>
      <vt:lpstr>対策個票6!Print_Area</vt:lpstr>
      <vt:lpstr>対策個票7!Print_Area</vt:lpstr>
      <vt:lpstr>対策個票8!Print_Area</vt:lpstr>
      <vt:lpstr>対策個票9!Print_Area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PC24</dc:creator>
  <cp:lastModifiedBy>河口　昌司</cp:lastModifiedBy>
  <cp:lastPrinted>2025-09-16T00:24:10Z</cp:lastPrinted>
  <dcterms:created xsi:type="dcterms:W3CDTF">2021-04-01T02:15:11Z</dcterms:created>
  <dcterms:modified xsi:type="dcterms:W3CDTF">2026-06-29T05:58:35Z</dcterms:modified>
</cp:coreProperties>
</file>